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Ghiduri propuse spre aprobare-avizare\Ghid 5.1. lansare\Anexe\"/>
    </mc:Choice>
  </mc:AlternateContent>
  <bookViews>
    <workbookView xWindow="-105" yWindow="-105" windowWidth="23250" windowHeight="12570" tabRatio="938" activeTab="7"/>
  </bookViews>
  <sheets>
    <sheet name="Instructiuni" sheetId="47" r:id="rId1"/>
    <sheet name="Matrice Corelare Buget cu Deviz" sheetId="51" r:id="rId2"/>
    <sheet name="Buget_cerere" sheetId="15" r:id="rId3"/>
    <sheet name="Buget Categorii Cheltuieli" sheetId="50" r:id="rId4"/>
    <sheet name="Venituri si cheltuieli" sheetId="44" state="hidden" r:id="rId5"/>
    <sheet name="Amortizare" sheetId="45" state="hidden" r:id="rId6"/>
    <sheet name="Export SMIS"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Buget_cerere!$F$86</definedName>
    <definedName name="TVA">#REF!</definedName>
    <definedName name="_xlnm.Print_Area" localSheetId="7">'Buget Sintetic'!$A$1:$L$53</definedName>
    <definedName name="_xlnm.Print_Area" localSheetId="2">Buget_cerere!$A$1:$S$101</definedName>
  </definedNames>
  <calcPr calcId="191029" iterate="1" concurrentCalc="0"/>
</workbook>
</file>

<file path=xl/calcChain.xml><?xml version="1.0" encoding="utf-8"?>
<calcChain xmlns="http://schemas.openxmlformats.org/spreadsheetml/2006/main">
  <c r="G54" i="48" l="1"/>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42" i="48"/>
  <c r="E43" i="48"/>
  <c r="E44" i="48"/>
  <c r="E45" i="48"/>
  <c r="E46" i="48"/>
  <c r="E47" i="48"/>
  <c r="E48" i="48"/>
  <c r="E49" i="48"/>
  <c r="E50" i="48"/>
  <c r="E51" i="48"/>
  <c r="E52" i="48"/>
  <c r="E53"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E54" i="48"/>
  <c r="E7" i="15"/>
  <c r="E8" i="15"/>
  <c r="E9" i="15"/>
  <c r="E43" i="15"/>
  <c r="E49" i="15"/>
  <c r="E52" i="15"/>
  <c r="E56" i="15"/>
  <c r="E67" i="15"/>
  <c r="L67" i="15"/>
  <c r="E17" i="15"/>
  <c r="E18" i="15"/>
  <c r="E15" i="15"/>
  <c r="E19" i="15"/>
  <c r="E20" i="15"/>
  <c r="E29" i="15"/>
  <c r="E24" i="15"/>
  <c r="E25" i="15"/>
  <c r="E26" i="15"/>
  <c r="E27" i="15"/>
  <c r="E28" i="15"/>
  <c r="E23" i="15"/>
  <c r="E22" i="15"/>
  <c r="E32" i="15"/>
  <c r="E33" i="15"/>
  <c r="E34" i="15"/>
  <c r="E31" i="15"/>
  <c r="E38" i="15"/>
  <c r="E39" i="15"/>
  <c r="E37" i="15"/>
  <c r="E40" i="15"/>
  <c r="E36" i="15"/>
  <c r="L14" i="15"/>
  <c r="E6" i="15"/>
  <c r="E10" i="15"/>
  <c r="E35" i="15"/>
  <c r="E30" i="15"/>
  <c r="E41" i="15"/>
  <c r="E60" i="15"/>
  <c r="E58" i="15"/>
  <c r="E68" i="15"/>
  <c r="E63" i="15"/>
  <c r="E64" i="15"/>
  <c r="E65" i="15"/>
  <c r="E66" i="15"/>
  <c r="E61" i="15"/>
  <c r="E69" i="15"/>
  <c r="E71" i="15"/>
  <c r="E72" i="15"/>
  <c r="E73" i="15"/>
  <c r="E74" i="15"/>
  <c r="E77" i="15"/>
  <c r="E81" i="15"/>
  <c r="E83" i="15"/>
  <c r="C89" i="15"/>
  <c r="L6" i="15"/>
  <c r="O10" i="15"/>
  <c r="O15" i="15"/>
  <c r="O22" i="15"/>
  <c r="O31" i="15"/>
  <c r="O30" i="15"/>
  <c r="O37" i="15"/>
  <c r="O36" i="15"/>
  <c r="O41" i="15"/>
  <c r="O56" i="15"/>
  <c r="O58" i="15"/>
  <c r="O61" i="15"/>
  <c r="O69" i="15"/>
  <c r="O73" i="15"/>
  <c r="O74" i="15"/>
  <c r="O81" i="15"/>
  <c r="O83" i="15"/>
  <c r="O99" i="15"/>
  <c r="H71" i="15"/>
  <c r="I71" i="15"/>
  <c r="H72" i="15"/>
  <c r="I72" i="15"/>
  <c r="I73" i="15"/>
  <c r="I6" i="15"/>
  <c r="H7" i="15"/>
  <c r="I7" i="15"/>
  <c r="H8" i="15"/>
  <c r="I8" i="15"/>
  <c r="H9" i="15"/>
  <c r="I9" i="15"/>
  <c r="I10" i="15"/>
  <c r="H17" i="15"/>
  <c r="I17" i="15"/>
  <c r="H18" i="15"/>
  <c r="I18" i="15"/>
  <c r="H16" i="15"/>
  <c r="I16" i="15"/>
  <c r="I15" i="15"/>
  <c r="H19" i="15"/>
  <c r="I19" i="15"/>
  <c r="H20" i="15"/>
  <c r="I20" i="15"/>
  <c r="I24" i="15"/>
  <c r="I25" i="15"/>
  <c r="I26" i="15"/>
  <c r="I27" i="15"/>
  <c r="I28" i="15"/>
  <c r="I23" i="15"/>
  <c r="I22" i="15"/>
  <c r="I29" i="15"/>
  <c r="H32" i="15"/>
  <c r="I32" i="15"/>
  <c r="H33" i="15"/>
  <c r="I33" i="15"/>
  <c r="H34" i="15"/>
  <c r="I34" i="15"/>
  <c r="I31" i="15"/>
  <c r="H35" i="15"/>
  <c r="I35" i="15"/>
  <c r="I30" i="15"/>
  <c r="H38" i="15"/>
  <c r="I38" i="15"/>
  <c r="H39" i="15"/>
  <c r="I39" i="15"/>
  <c r="I37" i="15"/>
  <c r="H40" i="15"/>
  <c r="I40" i="15"/>
  <c r="I36" i="15"/>
  <c r="I41" i="15"/>
  <c r="H43" i="15"/>
  <c r="I43" i="15"/>
  <c r="H49" i="15"/>
  <c r="I49" i="15"/>
  <c r="I52" i="15"/>
  <c r="H45" i="15"/>
  <c r="I45" i="15"/>
  <c r="H47" i="15"/>
  <c r="I47" i="15"/>
  <c r="I56" i="15"/>
  <c r="H60" i="15"/>
  <c r="I60" i="15"/>
  <c r="H59" i="15"/>
  <c r="I59" i="15"/>
  <c r="I58" i="15"/>
  <c r="H68" i="15"/>
  <c r="I68" i="15"/>
  <c r="H67" i="15"/>
  <c r="I67" i="15"/>
  <c r="H63" i="15"/>
  <c r="I63" i="15"/>
  <c r="H64" i="15"/>
  <c r="I64" i="15"/>
  <c r="H65" i="15"/>
  <c r="I65" i="15"/>
  <c r="H66" i="15"/>
  <c r="I66" i="15"/>
  <c r="H62" i="15"/>
  <c r="I62" i="15"/>
  <c r="I61" i="15"/>
  <c r="I69" i="15"/>
  <c r="I74" i="15"/>
  <c r="H77" i="15"/>
  <c r="I77" i="15"/>
  <c r="I81" i="15"/>
  <c r="I83" i="15"/>
  <c r="C87" i="15"/>
  <c r="H10" i="15"/>
  <c r="H15" i="15"/>
  <c r="H31" i="15"/>
  <c r="H30" i="15"/>
  <c r="H37" i="15"/>
  <c r="H36" i="15"/>
  <c r="H41" i="15"/>
  <c r="H56" i="15"/>
  <c r="H58" i="15"/>
  <c r="H61" i="15"/>
  <c r="H69" i="15"/>
  <c r="H73" i="15"/>
  <c r="H74" i="15"/>
  <c r="H81" i="15"/>
  <c r="H83" i="15"/>
  <c r="C92" i="15"/>
  <c r="C90" i="15"/>
  <c r="C93" i="15"/>
  <c r="G13" i="48"/>
  <c r="D13" i="48"/>
  <c r="G14" i="48"/>
  <c r="D14" i="48"/>
  <c r="G15" i="48"/>
  <c r="D15" i="48"/>
  <c r="G16" i="48"/>
  <c r="D16" i="48"/>
  <c r="G17" i="48"/>
  <c r="D17" i="48"/>
  <c r="G18" i="48"/>
  <c r="D18" i="48"/>
  <c r="G19" i="48"/>
  <c r="D19" i="48"/>
  <c r="G20" i="48"/>
  <c r="D20" i="48"/>
  <c r="G21" i="48"/>
  <c r="D21" i="48"/>
  <c r="G22" i="48"/>
  <c r="D22" i="48"/>
  <c r="G23" i="48"/>
  <c r="D23" i="48"/>
  <c r="G24" i="48"/>
  <c r="D24" i="48"/>
  <c r="G25" i="48"/>
  <c r="D25" i="48"/>
  <c r="G26" i="48"/>
  <c r="D26" i="48"/>
  <c r="G27" i="48"/>
  <c r="D27" i="48"/>
  <c r="G28" i="48"/>
  <c r="D28" i="48"/>
  <c r="G29" i="48"/>
  <c r="D29" i="48"/>
  <c r="G30" i="48"/>
  <c r="D30" i="48"/>
  <c r="G31" i="48"/>
  <c r="D31" i="48"/>
  <c r="G32" i="48"/>
  <c r="D32" i="48"/>
  <c r="G33" i="48"/>
  <c r="D33" i="48"/>
  <c r="G34" i="48"/>
  <c r="D34" i="48"/>
  <c r="G35" i="48"/>
  <c r="D35" i="48"/>
  <c r="G36" i="48"/>
  <c r="D36" i="48"/>
  <c r="G37" i="48"/>
  <c r="D37" i="48"/>
  <c r="G38" i="48"/>
  <c r="D38" i="48"/>
  <c r="G39" i="48"/>
  <c r="D39" i="48"/>
  <c r="G40" i="48"/>
  <c r="D40" i="48"/>
  <c r="G41" i="48"/>
  <c r="D41" i="48"/>
  <c r="G42" i="48"/>
  <c r="D42" i="48"/>
  <c r="G43" i="48"/>
  <c r="D43" i="48"/>
  <c r="G44" i="48"/>
  <c r="D44" i="48"/>
  <c r="G45" i="48"/>
  <c r="D45" i="48"/>
  <c r="G46" i="48"/>
  <c r="D46" i="48"/>
  <c r="G47" i="48"/>
  <c r="D47" i="48"/>
  <c r="G48" i="48"/>
  <c r="D48" i="48"/>
  <c r="G49" i="48"/>
  <c r="D49" i="48"/>
  <c r="G50" i="48"/>
  <c r="D50" i="48"/>
  <c r="G51" i="48"/>
  <c r="D51" i="48"/>
  <c r="G52" i="48"/>
  <c r="D52" i="48"/>
  <c r="D53" i="48"/>
  <c r="D54" i="48"/>
  <c r="G53" i="48"/>
  <c r="I13" i="48"/>
  <c r="J13" i="48"/>
  <c r="H13" i="48"/>
  <c r="I14" i="48"/>
  <c r="J14" i="48"/>
  <c r="H14" i="48"/>
  <c r="I15" i="48"/>
  <c r="J15" i="48"/>
  <c r="H15" i="48"/>
  <c r="I16" i="48"/>
  <c r="J16" i="48"/>
  <c r="H16" i="48"/>
  <c r="I17" i="48"/>
  <c r="J17" i="48"/>
  <c r="H17" i="48"/>
  <c r="I18" i="48"/>
  <c r="J18" i="48"/>
  <c r="H18" i="48"/>
  <c r="I19" i="48"/>
  <c r="J19" i="48"/>
  <c r="H19" i="48"/>
  <c r="I20" i="48"/>
  <c r="J20" i="48"/>
  <c r="H20" i="48"/>
  <c r="I21" i="48"/>
  <c r="J21" i="48"/>
  <c r="H21" i="48"/>
  <c r="I22" i="48"/>
  <c r="J22" i="48"/>
  <c r="H22" i="48"/>
  <c r="I23" i="48"/>
  <c r="J23" i="48"/>
  <c r="H23" i="48"/>
  <c r="I24" i="48"/>
  <c r="J24" i="48"/>
  <c r="H24" i="48"/>
  <c r="I25" i="48"/>
  <c r="J25" i="48"/>
  <c r="H25" i="48"/>
  <c r="I26" i="48"/>
  <c r="J26" i="48"/>
  <c r="H26" i="48"/>
  <c r="I27" i="48"/>
  <c r="J27" i="48"/>
  <c r="H27" i="48"/>
  <c r="I28" i="48"/>
  <c r="J28" i="48"/>
  <c r="H28" i="48"/>
  <c r="I29" i="48"/>
  <c r="J29" i="48"/>
  <c r="H29" i="48"/>
  <c r="I30" i="48"/>
  <c r="J30" i="48"/>
  <c r="H30" i="48"/>
  <c r="I31" i="48"/>
  <c r="J31" i="48"/>
  <c r="H31" i="48"/>
  <c r="I32" i="48"/>
  <c r="J32" i="48"/>
  <c r="H32" i="48"/>
  <c r="I33" i="48"/>
  <c r="J33" i="48"/>
  <c r="H33" i="48"/>
  <c r="I34" i="48"/>
  <c r="J34" i="48"/>
  <c r="H34" i="48"/>
  <c r="I35" i="48"/>
  <c r="J35" i="48"/>
  <c r="H35" i="48"/>
  <c r="I36" i="48"/>
  <c r="J36" i="48"/>
  <c r="H36" i="48"/>
  <c r="I37" i="48"/>
  <c r="J37" i="48"/>
  <c r="H37" i="48"/>
  <c r="I38" i="48"/>
  <c r="J38" i="48"/>
  <c r="H38" i="48"/>
  <c r="I39" i="48"/>
  <c r="J39" i="48"/>
  <c r="H39" i="48"/>
  <c r="I40" i="48"/>
  <c r="J40" i="48"/>
  <c r="H40" i="48"/>
  <c r="I41" i="48"/>
  <c r="J41" i="48"/>
  <c r="H41" i="48"/>
  <c r="I42" i="48"/>
  <c r="J42" i="48"/>
  <c r="H42" i="48"/>
  <c r="I43" i="48"/>
  <c r="J43" i="48"/>
  <c r="H43" i="48"/>
  <c r="I44" i="48"/>
  <c r="J44" i="48"/>
  <c r="H44" i="48"/>
  <c r="I45" i="48"/>
  <c r="J45" i="48"/>
  <c r="H45" i="48"/>
  <c r="I46" i="48"/>
  <c r="J46" i="48"/>
  <c r="H46" i="48"/>
  <c r="I47" i="48"/>
  <c r="J47" i="48"/>
  <c r="H47" i="48"/>
  <c r="I48" i="48"/>
  <c r="J48" i="48"/>
  <c r="H48" i="48"/>
  <c r="I49" i="48"/>
  <c r="J49" i="48"/>
  <c r="H49" i="48"/>
  <c r="I50" i="48"/>
  <c r="J50" i="48"/>
  <c r="H50" i="48"/>
  <c r="I51" i="48"/>
  <c r="J51" i="48"/>
  <c r="H51" i="48"/>
  <c r="I52" i="48"/>
  <c r="J52" i="48"/>
  <c r="H52" i="48"/>
  <c r="H53" i="48"/>
  <c r="D10" i="15"/>
  <c r="D15" i="15"/>
  <c r="D22" i="15"/>
  <c r="D31" i="15"/>
  <c r="D30" i="15"/>
  <c r="D37" i="15"/>
  <c r="D36" i="15"/>
  <c r="D41" i="15"/>
  <c r="D56" i="15"/>
  <c r="D61" i="15"/>
  <c r="D69" i="15"/>
  <c r="D73" i="15"/>
  <c r="D74" i="15"/>
  <c r="D81" i="15"/>
  <c r="D83" i="15"/>
  <c r="G10" i="15"/>
  <c r="G15" i="15"/>
  <c r="G31" i="15"/>
  <c r="G30" i="15"/>
  <c r="G37" i="15"/>
  <c r="G36" i="15"/>
  <c r="G41" i="15"/>
  <c r="G56" i="15"/>
  <c r="G58" i="15"/>
  <c r="G61" i="15"/>
  <c r="G69" i="15"/>
  <c r="G73" i="15"/>
  <c r="G74" i="15"/>
  <c r="G81" i="15"/>
  <c r="G83" i="15"/>
  <c r="H54" i="48"/>
  <c r="I53" i="48"/>
  <c r="I54" i="48"/>
  <c r="J53" i="48"/>
  <c r="J54" i="48"/>
  <c r="K13" i="48"/>
  <c r="K14" i="48"/>
  <c r="K15" i="48"/>
  <c r="K16" i="48"/>
  <c r="K17" i="48"/>
  <c r="K18" i="48"/>
  <c r="K19" i="48"/>
  <c r="K20" i="48"/>
  <c r="K21" i="48"/>
  <c r="K22" i="48"/>
  <c r="K23" i="48"/>
  <c r="K24" i="48"/>
  <c r="K25" i="48"/>
  <c r="K26" i="48"/>
  <c r="K27" i="48"/>
  <c r="K28" i="48"/>
  <c r="K29" i="48"/>
  <c r="K30" i="48"/>
  <c r="K31" i="48"/>
  <c r="K32" i="48"/>
  <c r="K33" i="48"/>
  <c r="K34" i="48"/>
  <c r="K35" i="48"/>
  <c r="K36" i="48"/>
  <c r="K37" i="48"/>
  <c r="K38" i="48"/>
  <c r="K39" i="48"/>
  <c r="K40" i="48"/>
  <c r="K41" i="48"/>
  <c r="K42" i="48"/>
  <c r="K43" i="48"/>
  <c r="K44" i="48"/>
  <c r="K45" i="48"/>
  <c r="K46" i="48"/>
  <c r="K47" i="48"/>
  <c r="K48" i="48"/>
  <c r="K49" i="48"/>
  <c r="K50" i="48"/>
  <c r="K51" i="48"/>
  <c r="K52" i="48"/>
  <c r="K53" i="48"/>
  <c r="K54" i="48"/>
  <c r="L13" i="48"/>
  <c r="L14" i="48"/>
  <c r="L15" i="48"/>
  <c r="L16" i="48"/>
  <c r="L17" i="48"/>
  <c r="L18" i="48"/>
  <c r="L19" i="48"/>
  <c r="L20" i="48"/>
  <c r="L21" i="48"/>
  <c r="L22" i="48"/>
  <c r="L23" i="48"/>
  <c r="L24" i="48"/>
  <c r="L25" i="48"/>
  <c r="L26" i="48"/>
  <c r="L27" i="48"/>
  <c r="L28" i="48"/>
  <c r="L29" i="48"/>
  <c r="L30" i="48"/>
  <c r="L31" i="48"/>
  <c r="L32" i="48"/>
  <c r="L33" i="48"/>
  <c r="L34" i="48"/>
  <c r="L35" i="48"/>
  <c r="L36" i="48"/>
  <c r="L37" i="48"/>
  <c r="L38" i="48"/>
  <c r="L39" i="48"/>
  <c r="L40" i="48"/>
  <c r="L41" i="48"/>
  <c r="L42" i="48"/>
  <c r="L43" i="48"/>
  <c r="L44" i="48"/>
  <c r="L45" i="48"/>
  <c r="L46" i="48"/>
  <c r="L47" i="48"/>
  <c r="L48" i="48"/>
  <c r="L49" i="48"/>
  <c r="L50" i="48"/>
  <c r="L51" i="48"/>
  <c r="L52" i="48"/>
  <c r="L53" i="48"/>
  <c r="L54" i="48"/>
  <c r="B14" i="48"/>
  <c r="C14" i="48"/>
  <c r="B15" i="48"/>
  <c r="C15" i="48"/>
  <c r="B16" i="48"/>
  <c r="C16" i="48"/>
  <c r="B17" i="48"/>
  <c r="C17" i="48"/>
  <c r="B18" i="48"/>
  <c r="C18" i="48"/>
  <c r="B19" i="48"/>
  <c r="C19" i="48"/>
  <c r="B20" i="48"/>
  <c r="C20" i="48"/>
  <c r="B21" i="48"/>
  <c r="C21" i="48"/>
  <c r="B22" i="48"/>
  <c r="C22" i="48"/>
  <c r="B23" i="48"/>
  <c r="C23" i="48"/>
  <c r="B24" i="48"/>
  <c r="C24" i="48"/>
  <c r="B25" i="48"/>
  <c r="C25" i="48"/>
  <c r="B26" i="48"/>
  <c r="C26" i="48"/>
  <c r="B27" i="48"/>
  <c r="C27" i="48"/>
  <c r="B28" i="48"/>
  <c r="C28" i="48"/>
  <c r="B29" i="48"/>
  <c r="C29" i="48"/>
  <c r="B30" i="48"/>
  <c r="C30" i="48"/>
  <c r="B31" i="48"/>
  <c r="C31" i="48"/>
  <c r="B32" i="48"/>
  <c r="C32" i="48"/>
  <c r="B33" i="48"/>
  <c r="C33" i="48"/>
  <c r="B34" i="48"/>
  <c r="C34" i="48"/>
  <c r="B35" i="48"/>
  <c r="C35" i="48"/>
  <c r="B36" i="48"/>
  <c r="C36" i="48"/>
  <c r="B37" i="48"/>
  <c r="C37" i="48"/>
  <c r="B38" i="48"/>
  <c r="C38" i="48"/>
  <c r="B39" i="48"/>
  <c r="C39" i="48"/>
  <c r="B40" i="48"/>
  <c r="C40" i="48"/>
  <c r="B41" i="48"/>
  <c r="C41" i="48"/>
  <c r="B42" i="48"/>
  <c r="C42" i="48"/>
  <c r="B43" i="48"/>
  <c r="C43" i="48"/>
  <c r="B44" i="48"/>
  <c r="C44" i="48"/>
  <c r="B45" i="48"/>
  <c r="C45" i="48"/>
  <c r="B46" i="48"/>
  <c r="C46" i="48"/>
  <c r="B47" i="48"/>
  <c r="C47" i="48"/>
  <c r="B48" i="48"/>
  <c r="C48" i="48"/>
  <c r="B49" i="48"/>
  <c r="C49" i="48"/>
  <c r="B50" i="48"/>
  <c r="C50" i="48"/>
  <c r="B51" i="48"/>
  <c r="C51" i="48"/>
  <c r="B52" i="48"/>
  <c r="C52" i="48"/>
  <c r="C13" i="48"/>
  <c r="B13" i="48"/>
  <c r="Q10" i="15"/>
  <c r="Q15" i="15"/>
  <c r="Q22" i="15"/>
  <c r="Q31" i="15"/>
  <c r="Q30" i="15"/>
  <c r="Q37" i="15"/>
  <c r="Q36" i="15"/>
  <c r="Q41" i="15"/>
  <c r="Q56" i="15"/>
  <c r="Q58" i="15"/>
  <c r="Q61" i="15"/>
  <c r="Q69" i="15"/>
  <c r="Q73" i="15"/>
  <c r="Q74" i="15"/>
  <c r="Q81" i="15"/>
  <c r="Q83" i="15"/>
  <c r="Q85" i="15"/>
  <c r="Q86" i="15"/>
  <c r="Q90" i="15"/>
  <c r="Q91" i="15"/>
  <c r="Q89" i="15"/>
  <c r="Q93" i="15"/>
  <c r="P10" i="15"/>
  <c r="P15" i="15"/>
  <c r="P22" i="15"/>
  <c r="P31" i="15"/>
  <c r="P30" i="15"/>
  <c r="P37" i="15"/>
  <c r="P36" i="15"/>
  <c r="P41" i="15"/>
  <c r="P56" i="15"/>
  <c r="P58" i="15"/>
  <c r="P61" i="15"/>
  <c r="P69" i="15"/>
  <c r="P73" i="15"/>
  <c r="P74" i="15"/>
  <c r="P81" i="15"/>
  <c r="P83" i="15"/>
  <c r="P85" i="15"/>
  <c r="P86" i="15"/>
  <c r="P90" i="15"/>
  <c r="P91" i="15"/>
  <c r="P89" i="15"/>
  <c r="P93" i="15"/>
  <c r="O85" i="15"/>
  <c r="O86" i="15"/>
  <c r="O90" i="15"/>
  <c r="O91" i="15"/>
  <c r="O89" i="15"/>
  <c r="O93" i="15"/>
  <c r="N81" i="15"/>
  <c r="N10" i="15"/>
  <c r="N56" i="15"/>
  <c r="N61" i="15"/>
  <c r="N58" i="15"/>
  <c r="N69" i="15"/>
  <c r="N37" i="15"/>
  <c r="N36" i="15"/>
  <c r="N31" i="15"/>
  <c r="N30" i="15"/>
  <c r="N22" i="15"/>
  <c r="N15" i="15"/>
  <c r="N41" i="15"/>
  <c r="N73" i="15"/>
  <c r="N74" i="15"/>
  <c r="N83" i="15"/>
  <c r="N85" i="15"/>
  <c r="N86" i="15"/>
  <c r="N90" i="15"/>
  <c r="N91" i="15"/>
  <c r="N89" i="15"/>
  <c r="N93" i="15"/>
  <c r="D4" i="50"/>
  <c r="E4" i="50"/>
  <c r="F4" i="50"/>
  <c r="G4" i="50"/>
  <c r="H4" i="50"/>
  <c r="I4" i="50"/>
  <c r="F10" i="15"/>
  <c r="F15" i="15"/>
  <c r="F31" i="15"/>
  <c r="F30" i="15"/>
  <c r="F37" i="15"/>
  <c r="F36" i="15"/>
  <c r="F41" i="15"/>
  <c r="F56" i="15"/>
  <c r="F58" i="15"/>
  <c r="F61" i="15"/>
  <c r="F69" i="15"/>
  <c r="F73" i="15"/>
  <c r="F74" i="15"/>
  <c r="F81" i="15"/>
  <c r="F83" i="15"/>
  <c r="F15" i="50"/>
  <c r="F16" i="50"/>
  <c r="F17" i="50"/>
  <c r="F28" i="50"/>
  <c r="F29" i="50"/>
  <c r="F30" i="50"/>
  <c r="F31" i="50"/>
  <c r="F32" i="50"/>
  <c r="F41" i="50"/>
  <c r="F42" i="50"/>
  <c r="F43" i="50"/>
  <c r="F44" i="50"/>
  <c r="F19" i="50"/>
  <c r="F20" i="50"/>
  <c r="F21" i="50"/>
  <c r="F22" i="50"/>
  <c r="F23" i="50"/>
  <c r="F24" i="50"/>
  <c r="F45" i="50"/>
  <c r="F71" i="50"/>
  <c r="F72" i="50"/>
  <c r="F73" i="50"/>
  <c r="F74" i="50"/>
  <c r="F75" i="50"/>
  <c r="F26" i="50"/>
  <c r="F27" i="50"/>
  <c r="F46" i="50"/>
  <c r="F88" i="50"/>
  <c r="D3" i="50"/>
  <c r="E3" i="50"/>
  <c r="F3" i="50"/>
  <c r="G3" i="50"/>
  <c r="H3" i="50"/>
  <c r="I3" i="50"/>
  <c r="D5" i="50"/>
  <c r="E5" i="50"/>
  <c r="F5" i="50"/>
  <c r="G5" i="50"/>
  <c r="H5" i="50"/>
  <c r="I5" i="50"/>
  <c r="D6" i="50"/>
  <c r="E6" i="50"/>
  <c r="F6" i="50"/>
  <c r="G6" i="50"/>
  <c r="H6" i="50"/>
  <c r="I6" i="50"/>
  <c r="D14" i="50"/>
  <c r="E14" i="50"/>
  <c r="F14" i="50"/>
  <c r="G14" i="50"/>
  <c r="H14" i="50"/>
  <c r="I14" i="50"/>
  <c r="D15" i="50"/>
  <c r="E15" i="50"/>
  <c r="G15" i="50"/>
  <c r="H15" i="50"/>
  <c r="I15" i="50"/>
  <c r="D16" i="50"/>
  <c r="E16" i="50"/>
  <c r="G16" i="50"/>
  <c r="H16" i="50"/>
  <c r="I16" i="50"/>
  <c r="D17" i="50"/>
  <c r="E17" i="50"/>
  <c r="G17" i="50"/>
  <c r="H17" i="50"/>
  <c r="I17" i="50"/>
  <c r="D18" i="50"/>
  <c r="E18" i="50"/>
  <c r="F18" i="50"/>
  <c r="G18" i="50"/>
  <c r="H18" i="50"/>
  <c r="I18" i="50"/>
  <c r="D19" i="50"/>
  <c r="E19" i="50"/>
  <c r="G19" i="50"/>
  <c r="H19" i="50"/>
  <c r="I19" i="50"/>
  <c r="D20" i="50"/>
  <c r="E20" i="50"/>
  <c r="G20" i="50"/>
  <c r="H20" i="50"/>
  <c r="I20" i="50"/>
  <c r="D21" i="50"/>
  <c r="E21" i="50"/>
  <c r="G21" i="50"/>
  <c r="H21" i="50"/>
  <c r="I21" i="50"/>
  <c r="D22" i="50"/>
  <c r="E22" i="50"/>
  <c r="G22" i="50"/>
  <c r="H22" i="50"/>
  <c r="I22" i="50"/>
  <c r="D23" i="50"/>
  <c r="E23" i="50"/>
  <c r="G23" i="50"/>
  <c r="H23" i="50"/>
  <c r="I23" i="50"/>
  <c r="D24" i="50"/>
  <c r="E24" i="50"/>
  <c r="G24" i="50"/>
  <c r="H24" i="50"/>
  <c r="I24" i="50"/>
  <c r="D26" i="50"/>
  <c r="E26" i="50"/>
  <c r="G26" i="50"/>
  <c r="H26" i="50"/>
  <c r="I26" i="50"/>
  <c r="D27" i="50"/>
  <c r="E27" i="50"/>
  <c r="G27" i="50"/>
  <c r="H27" i="50"/>
  <c r="I27" i="50"/>
  <c r="D28" i="50"/>
  <c r="E28" i="50"/>
  <c r="G28" i="50"/>
  <c r="H28" i="50"/>
  <c r="I28" i="50"/>
  <c r="D29" i="50"/>
  <c r="E29" i="50"/>
  <c r="G29" i="50"/>
  <c r="H29" i="50"/>
  <c r="I29" i="50"/>
  <c r="D30" i="50"/>
  <c r="E30" i="50"/>
  <c r="G30" i="50"/>
  <c r="H30" i="50"/>
  <c r="I30" i="50"/>
  <c r="D31" i="50"/>
  <c r="E31" i="50"/>
  <c r="G31" i="50"/>
  <c r="H31" i="50"/>
  <c r="I31" i="50"/>
  <c r="D32" i="50"/>
  <c r="E32" i="50"/>
  <c r="G32" i="50"/>
  <c r="H32" i="50"/>
  <c r="I32" i="50"/>
  <c r="D33" i="50"/>
  <c r="E33" i="50"/>
  <c r="F33" i="50"/>
  <c r="G33" i="50"/>
  <c r="H33" i="50"/>
  <c r="I33" i="50"/>
  <c r="D34" i="50"/>
  <c r="E34" i="50"/>
  <c r="F34" i="50"/>
  <c r="G34" i="50"/>
  <c r="H34" i="50"/>
  <c r="I34"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D40" i="50"/>
  <c r="E40" i="50"/>
  <c r="F40" i="50"/>
  <c r="G40" i="50"/>
  <c r="H40" i="50"/>
  <c r="I40" i="50"/>
  <c r="D41" i="50"/>
  <c r="E41" i="50"/>
  <c r="G41" i="50"/>
  <c r="H41" i="50"/>
  <c r="I41" i="50"/>
  <c r="D42" i="50"/>
  <c r="E42" i="50"/>
  <c r="G42" i="50"/>
  <c r="H42" i="50"/>
  <c r="I42" i="50"/>
  <c r="D43" i="50"/>
  <c r="E43" i="50"/>
  <c r="G43" i="50"/>
  <c r="H43" i="50"/>
  <c r="I43" i="50"/>
  <c r="D44" i="50"/>
  <c r="E44" i="50"/>
  <c r="G44" i="50"/>
  <c r="H44" i="50"/>
  <c r="I44" i="50"/>
  <c r="D45" i="50"/>
  <c r="E45" i="50"/>
  <c r="G45" i="50"/>
  <c r="H45" i="50"/>
  <c r="I45" i="50"/>
  <c r="D46" i="50"/>
  <c r="E46" i="50"/>
  <c r="G46" i="50"/>
  <c r="H46" i="50"/>
  <c r="I46" i="50"/>
  <c r="D71" i="50"/>
  <c r="E71" i="50"/>
  <c r="G71" i="50"/>
  <c r="H71" i="50"/>
  <c r="I71" i="50"/>
  <c r="D72" i="50"/>
  <c r="E72" i="50"/>
  <c r="G72" i="50"/>
  <c r="H72" i="50"/>
  <c r="I72" i="50"/>
  <c r="D73" i="50"/>
  <c r="E73" i="50"/>
  <c r="G73" i="50"/>
  <c r="H73" i="50"/>
  <c r="I73" i="50"/>
  <c r="D74" i="50"/>
  <c r="E74" i="50"/>
  <c r="G74" i="50"/>
  <c r="H74" i="50"/>
  <c r="I74" i="50"/>
  <c r="D75" i="50"/>
  <c r="E75" i="50"/>
  <c r="G75" i="50"/>
  <c r="H75" i="50"/>
  <c r="I75" i="50"/>
  <c r="C46" i="50"/>
  <c r="B46" i="50"/>
  <c r="C6" i="50"/>
  <c r="C4" i="50"/>
  <c r="L68" i="15"/>
  <c r="L77" i="15"/>
  <c r="D91" i="15"/>
  <c r="E45" i="15"/>
  <c r="N97" i="15"/>
  <c r="D66" i="44"/>
  <c r="H50" i="15"/>
  <c r="I50" i="15"/>
  <c r="C56" i="15"/>
  <c r="C14" i="50"/>
  <c r="C45" i="50"/>
  <c r="C42" i="50"/>
  <c r="C40" i="50"/>
  <c r="C16" i="50"/>
  <c r="E59" i="15"/>
  <c r="E47" i="15"/>
  <c r="C21" i="50"/>
  <c r="C20" i="50"/>
  <c r="C19" i="50"/>
  <c r="E12" i="15"/>
  <c r="E13" i="15"/>
  <c r="H12" i="15"/>
  <c r="E54" i="15"/>
  <c r="H54" i="15"/>
  <c r="H52" i="15"/>
  <c r="C5" i="50"/>
  <c r="G88" i="50"/>
  <c r="H6" i="15"/>
  <c r="E44" i="15"/>
  <c r="E46" i="15"/>
  <c r="E48" i="15"/>
  <c r="E51" i="15"/>
  <c r="E53" i="15"/>
  <c r="E55" i="15"/>
  <c r="H44" i="15"/>
  <c r="H46" i="15"/>
  <c r="H48" i="15"/>
  <c r="H51" i="15"/>
  <c r="I51" i="15"/>
  <c r="H53" i="15"/>
  <c r="I53" i="15"/>
  <c r="H55" i="15"/>
  <c r="I55" i="15"/>
  <c r="E16" i="15"/>
  <c r="E62" i="15"/>
  <c r="E78" i="15"/>
  <c r="E79" i="15"/>
  <c r="C10" i="15"/>
  <c r="D58" i="15"/>
  <c r="D13" i="15"/>
  <c r="F22" i="15"/>
  <c r="F13" i="15"/>
  <c r="G22" i="15"/>
  <c r="G13" i="15"/>
  <c r="H23" i="15"/>
  <c r="H24" i="15"/>
  <c r="H25" i="15"/>
  <c r="H26" i="15"/>
  <c r="H27" i="15"/>
  <c r="H28" i="15"/>
  <c r="H29" i="15"/>
  <c r="R34" i="15"/>
  <c r="S34" i="15"/>
  <c r="H13" i="15"/>
  <c r="C73" i="15"/>
  <c r="C61" i="15"/>
  <c r="C58" i="15"/>
  <c r="C69" i="15"/>
  <c r="C15" i="15"/>
  <c r="C22" i="15"/>
  <c r="C31" i="15"/>
  <c r="C41" i="50"/>
  <c r="C37" i="15"/>
  <c r="C43" i="50"/>
  <c r="C13" i="15"/>
  <c r="H78" i="15"/>
  <c r="I78" i="15"/>
  <c r="S78" i="15"/>
  <c r="H79" i="15"/>
  <c r="I79" i="15"/>
  <c r="C81" i="15"/>
  <c r="N13" i="15"/>
  <c r="O13" i="15"/>
  <c r="P13" i="15"/>
  <c r="Q13" i="15"/>
  <c r="D12" i="44"/>
  <c r="D49" i="44"/>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E12" i="44"/>
  <c r="E49" i="44"/>
  <c r="F12" i="44"/>
  <c r="F49" i="44"/>
  <c r="G12" i="44"/>
  <c r="G49" i="44"/>
  <c r="H12" i="44"/>
  <c r="H49" i="44"/>
  <c r="I12" i="44"/>
  <c r="I49" i="44"/>
  <c r="J12" i="44"/>
  <c r="J49" i="44"/>
  <c r="K12" i="44"/>
  <c r="K49" i="44"/>
  <c r="L12" i="44"/>
  <c r="L49" i="44"/>
  <c r="M12" i="44"/>
  <c r="M49" i="44"/>
  <c r="N12" i="44"/>
  <c r="N49" i="44"/>
  <c r="O12" i="44"/>
  <c r="O49" i="44"/>
  <c r="P12" i="44"/>
  <c r="P49" i="44"/>
  <c r="Q12" i="44"/>
  <c r="Q49" i="44"/>
  <c r="R12" i="44"/>
  <c r="R49" i="44"/>
  <c r="S12" i="44"/>
  <c r="S49" i="44"/>
  <c r="T12" i="44"/>
  <c r="T49" i="44"/>
  <c r="U12" i="44"/>
  <c r="U49" i="44"/>
  <c r="V12" i="44"/>
  <c r="V49" i="44"/>
  <c r="W12" i="44"/>
  <c r="W49" i="44"/>
  <c r="X12" i="44"/>
  <c r="X49" i="44"/>
  <c r="Y12" i="44"/>
  <c r="Y49" i="44"/>
  <c r="Z12" i="44"/>
  <c r="Z49" i="44"/>
  <c r="AA12" i="44"/>
  <c r="AA49" i="44"/>
  <c r="AB12" i="44"/>
  <c r="AB49" i="44"/>
  <c r="AC12" i="44"/>
  <c r="AC49" i="44"/>
  <c r="AD12" i="44"/>
  <c r="AD49" i="44"/>
  <c r="AE12" i="44"/>
  <c r="AE49" i="44"/>
  <c r="AF12" i="44"/>
  <c r="AF49" i="44"/>
  <c r="AG12" i="44"/>
  <c r="AG49" i="44"/>
  <c r="D21" i="44"/>
  <c r="D58" i="44"/>
  <c r="E21" i="44"/>
  <c r="E58" i="44"/>
  <c r="F21" i="44"/>
  <c r="F58" i="44"/>
  <c r="G21" i="44"/>
  <c r="G58" i="44"/>
  <c r="H21" i="44"/>
  <c r="H58" i="44"/>
  <c r="I21" i="44"/>
  <c r="I58" i="44"/>
  <c r="J21" i="44"/>
  <c r="J58" i="44"/>
  <c r="K21" i="44"/>
  <c r="K58" i="44"/>
  <c r="L21" i="44"/>
  <c r="L58" i="44"/>
  <c r="M21" i="44"/>
  <c r="M58" i="44"/>
  <c r="N21" i="44"/>
  <c r="N58" i="44"/>
  <c r="O21" i="44"/>
  <c r="O58" i="44"/>
  <c r="P21" i="44"/>
  <c r="P58" i="44"/>
  <c r="Q21" i="44"/>
  <c r="Q58" i="44"/>
  <c r="R21" i="44"/>
  <c r="R58" i="44"/>
  <c r="S21" i="44"/>
  <c r="S58" i="44"/>
  <c r="T21" i="44"/>
  <c r="T58" i="44"/>
  <c r="U21" i="44"/>
  <c r="U58" i="44"/>
  <c r="V21" i="44"/>
  <c r="V58" i="44"/>
  <c r="W21" i="44"/>
  <c r="W58" i="44"/>
  <c r="X21" i="44"/>
  <c r="X58" i="44"/>
  <c r="Y21" i="44"/>
  <c r="Y58" i="44"/>
  <c r="Z21" i="44"/>
  <c r="Z58" i="44"/>
  <c r="AA21" i="44"/>
  <c r="AA58" i="44"/>
  <c r="AB21" i="44"/>
  <c r="AB58" i="44"/>
  <c r="AC21" i="44"/>
  <c r="AC58" i="44"/>
  <c r="AD21" i="44"/>
  <c r="AD58" i="44"/>
  <c r="AE21" i="44"/>
  <c r="AE58" i="44"/>
  <c r="AF21" i="44"/>
  <c r="AF58" i="44"/>
  <c r="AG21" i="44"/>
  <c r="AG58" i="44"/>
  <c r="D59" i="44"/>
  <c r="D73" i="44"/>
  <c r="H73" i="44"/>
  <c r="AH12" i="44"/>
  <c r="AH49" i="44"/>
  <c r="AQ49" i="44"/>
  <c r="AQ12" i="44"/>
  <c r="AH21" i="44"/>
  <c r="AH58" i="44"/>
  <c r="AQ21" i="44"/>
  <c r="AQ58" i="44"/>
  <c r="R46" i="15"/>
  <c r="AJ49" i="44"/>
  <c r="AJ58" i="44"/>
  <c r="AJ59" i="44"/>
  <c r="AJ74" i="44"/>
  <c r="AJ77" i="44"/>
  <c r="AK49" i="44"/>
  <c r="AK58" i="44"/>
  <c r="AK59" i="44"/>
  <c r="AK74" i="44"/>
  <c r="AK77" i="44"/>
  <c r="AL49" i="44"/>
  <c r="AL58" i="44"/>
  <c r="AL59" i="44"/>
  <c r="AL74" i="44"/>
  <c r="AL77" i="44"/>
  <c r="AM49" i="44"/>
  <c r="AM58" i="44"/>
  <c r="AM59" i="44"/>
  <c r="AM74" i="44"/>
  <c r="AM77" i="44"/>
  <c r="AN49" i="44"/>
  <c r="AN58" i="44"/>
  <c r="AN59" i="44"/>
  <c r="AN74" i="44"/>
  <c r="AN77" i="44"/>
  <c r="AO49" i="44"/>
  <c r="AO58" i="44"/>
  <c r="AO59" i="44"/>
  <c r="AO74" i="44"/>
  <c r="AO77" i="44"/>
  <c r="AP49" i="44"/>
  <c r="AP58" i="44"/>
  <c r="AP59" i="44"/>
  <c r="AP74" i="44"/>
  <c r="AP77" i="44"/>
  <c r="AQ59" i="44"/>
  <c r="AQ74" i="44"/>
  <c r="AQ77" i="44"/>
  <c r="AI49" i="44"/>
  <c r="AI58" i="44"/>
  <c r="AI59" i="44"/>
  <c r="AI74" i="44"/>
  <c r="AI77" i="44"/>
  <c r="AH59" i="44"/>
  <c r="AH74" i="44"/>
  <c r="AH77" i="44"/>
  <c r="AG59" i="44"/>
  <c r="AG74" i="44"/>
  <c r="AG77" i="44"/>
  <c r="G59" i="44"/>
  <c r="F59" i="44"/>
  <c r="E59" i="44"/>
  <c r="H59" i="44"/>
  <c r="H74" i="44"/>
  <c r="I59" i="44"/>
  <c r="I74" i="44"/>
  <c r="J59" i="44"/>
  <c r="J74" i="44"/>
  <c r="K59" i="44"/>
  <c r="K74" i="44"/>
  <c r="L59" i="44"/>
  <c r="L74" i="44"/>
  <c r="M59" i="44"/>
  <c r="M74" i="44"/>
  <c r="N59" i="44"/>
  <c r="N74" i="44"/>
  <c r="O59" i="44"/>
  <c r="O74" i="44"/>
  <c r="P59" i="44"/>
  <c r="P74" i="44"/>
  <c r="Q59" i="44"/>
  <c r="Q74" i="44"/>
  <c r="R59" i="44"/>
  <c r="R74" i="44"/>
  <c r="S59" i="44"/>
  <c r="S74" i="44"/>
  <c r="T59" i="44"/>
  <c r="T74" i="44"/>
  <c r="U59" i="44"/>
  <c r="U74" i="44"/>
  <c r="V59" i="44"/>
  <c r="V74" i="44"/>
  <c r="W59" i="44"/>
  <c r="W74" i="44"/>
  <c r="X59" i="44"/>
  <c r="X74" i="44"/>
  <c r="Y59" i="44"/>
  <c r="Y74" i="44"/>
  <c r="Z59" i="44"/>
  <c r="Z74" i="44"/>
  <c r="AA59" i="44"/>
  <c r="AA74" i="44"/>
  <c r="AB59" i="44"/>
  <c r="AB74" i="44"/>
  <c r="AC59" i="44"/>
  <c r="AC74" i="44"/>
  <c r="AD59" i="44"/>
  <c r="AD74" i="44"/>
  <c r="AE59" i="44"/>
  <c r="AE74" i="44"/>
  <c r="AF59" i="44"/>
  <c r="AF74" i="44"/>
  <c r="R50" i="15"/>
  <c r="C17" i="50"/>
  <c r="C72" i="50"/>
  <c r="C73" i="50"/>
  <c r="C74" i="50"/>
  <c r="C75" i="50"/>
  <c r="C71" i="50"/>
  <c r="C44" i="50"/>
  <c r="C35" i="50"/>
  <c r="C36" i="50"/>
  <c r="C37" i="50"/>
  <c r="C38" i="50"/>
  <c r="C39" i="50"/>
  <c r="C34" i="50"/>
  <c r="C33" i="50"/>
  <c r="C29" i="50"/>
  <c r="C30" i="50"/>
  <c r="C31" i="50"/>
  <c r="C32" i="50"/>
  <c r="C28" i="50"/>
  <c r="C27" i="50"/>
  <c r="C26" i="50"/>
  <c r="C24" i="50"/>
  <c r="C23" i="50"/>
  <c r="C22" i="50"/>
  <c r="C18" i="50"/>
  <c r="C15" i="50"/>
  <c r="C3" i="50"/>
  <c r="R55" i="15"/>
  <c r="R53" i="15"/>
  <c r="R51" i="15"/>
  <c r="R48" i="15"/>
  <c r="E65" i="44"/>
  <c r="F65" i="44"/>
  <c r="G65" i="44"/>
  <c r="D65" i="44"/>
  <c r="R94" i="15"/>
  <c r="R96" i="15"/>
  <c r="B57" i="44"/>
  <c r="AI21" i="44"/>
  <c r="AJ21" i="44"/>
  <c r="AK21" i="44"/>
  <c r="AL21" i="44"/>
  <c r="AM21" i="44"/>
  <c r="AN21" i="44"/>
  <c r="AO21" i="44"/>
  <c r="AP21" i="44"/>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5" i="15"/>
  <c r="Q75" i="15"/>
  <c r="O75" i="15"/>
  <c r="R80" i="15"/>
  <c r="S80" i="15"/>
  <c r="R79" i="15"/>
  <c r="R78" i="15"/>
  <c r="R77" i="15"/>
  <c r="E73" i="44"/>
  <c r="F73" i="44"/>
  <c r="G73" i="44"/>
  <c r="I73" i="44"/>
  <c r="J73" i="44"/>
  <c r="K73" i="44"/>
  <c r="L73" i="44"/>
  <c r="M73" i="44"/>
  <c r="N73" i="44"/>
  <c r="O73" i="44"/>
  <c r="P73" i="44"/>
  <c r="Q73" i="44"/>
  <c r="R73" i="44"/>
  <c r="S73" i="44"/>
  <c r="T73" i="44"/>
  <c r="U73" i="44"/>
  <c r="V73" i="44"/>
  <c r="W73" i="44"/>
  <c r="X73" i="44"/>
  <c r="Y73" i="44"/>
  <c r="Z73" i="44"/>
  <c r="AA73" i="44"/>
  <c r="AB73" i="44"/>
  <c r="AC73" i="44"/>
  <c r="AD73" i="44"/>
  <c r="AE73" i="44"/>
  <c r="AF73" i="44"/>
  <c r="AG73" i="44"/>
  <c r="AH73" i="44"/>
  <c r="AI73" i="44"/>
  <c r="AJ73" i="44"/>
  <c r="AK73" i="44"/>
  <c r="AL73" i="44"/>
  <c r="AM73" i="44"/>
  <c r="AN73" i="44"/>
  <c r="AO73" i="44"/>
  <c r="AP73" i="44"/>
  <c r="AQ73" i="44"/>
  <c r="E67" i="44"/>
  <c r="F67" i="44"/>
  <c r="G67" i="44"/>
  <c r="D67" i="44"/>
  <c r="AI12" i="44"/>
  <c r="AJ12" i="44"/>
  <c r="AK12" i="44"/>
  <c r="AL12" i="44"/>
  <c r="AM12" i="44"/>
  <c r="AN12" i="44"/>
  <c r="AO12" i="44"/>
  <c r="AP12" i="44"/>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D86" i="44"/>
  <c r="D75" i="15"/>
  <c r="R7" i="15"/>
  <c r="R6" i="15"/>
  <c r="R8" i="15"/>
  <c r="R9" i="15"/>
  <c r="R10" i="15"/>
  <c r="R12" i="15"/>
  <c r="R13" i="15"/>
  <c r="R16" i="15"/>
  <c r="R17" i="15"/>
  <c r="R18" i="15"/>
  <c r="R15" i="15"/>
  <c r="R24" i="15"/>
  <c r="R25" i="15"/>
  <c r="R26" i="15"/>
  <c r="R27" i="15"/>
  <c r="R28" i="15"/>
  <c r="R29" i="15"/>
  <c r="R32" i="15"/>
  <c r="R33" i="15"/>
  <c r="S33" i="15"/>
  <c r="R35" i="15"/>
  <c r="S35" i="15"/>
  <c r="R49" i="15"/>
  <c r="R52" i="15"/>
  <c r="R54" i="15"/>
  <c r="R62" i="15"/>
  <c r="R63" i="15"/>
  <c r="R64" i="15"/>
  <c r="S64" i="15"/>
  <c r="R65" i="15"/>
  <c r="R66" i="15"/>
  <c r="R67" i="15"/>
  <c r="R68" i="15"/>
  <c r="F75" i="15"/>
  <c r="G75" i="15"/>
  <c r="C75" i="15"/>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23" i="15"/>
  <c r="R39" i="15"/>
  <c r="S39" i="15"/>
  <c r="F32" i="45"/>
  <c r="S67" i="15"/>
  <c r="R40" i="15"/>
  <c r="S40" i="15"/>
  <c r="S29" i="15"/>
  <c r="S28" i="15"/>
  <c r="S9" i="15"/>
  <c r="AQ86" i="44"/>
  <c r="AN86" i="44"/>
  <c r="AM86" i="44"/>
  <c r="X77" i="44"/>
  <c r="L77" i="44"/>
  <c r="M77" i="44"/>
  <c r="T77" i="44"/>
  <c r="I77" i="44"/>
  <c r="R77" i="44"/>
  <c r="V77" i="44"/>
  <c r="AB77" i="44"/>
  <c r="Z77" i="44"/>
  <c r="AD77" i="44"/>
  <c r="AF77" i="44"/>
  <c r="S23" i="15"/>
  <c r="R45" i="15"/>
  <c r="R38" i="15"/>
  <c r="R60" i="15"/>
  <c r="S60" i="15"/>
  <c r="R19" i="15"/>
  <c r="S19" i="15"/>
  <c r="R47" i="15"/>
  <c r="R72" i="15"/>
  <c r="R71" i="15"/>
  <c r="R73" i="15"/>
  <c r="K77" i="44"/>
  <c r="AA77" i="44"/>
  <c r="Q77" i="44"/>
  <c r="AE77" i="44"/>
  <c r="H77" i="44"/>
  <c r="S77" i="44"/>
  <c r="U77" i="44"/>
  <c r="W77" i="44"/>
  <c r="R44"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32" i="15"/>
  <c r="C32" i="45"/>
  <c r="R37" i="15"/>
  <c r="R36" i="1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R20" i="15"/>
  <c r="S20" i="15"/>
  <c r="S21" i="15"/>
  <c r="R43" i="15"/>
  <c r="N75" i="15"/>
  <c r="R59" i="15"/>
  <c r="R58" i="15"/>
  <c r="G66" i="44"/>
  <c r="F66" i="44"/>
  <c r="E66"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 r="C88" i="50"/>
  <c r="S24" i="15"/>
  <c r="F89" i="50"/>
  <c r="D88" i="50"/>
  <c r="S72" i="15"/>
  <c r="H75" i="15"/>
  <c r="R61" i="15"/>
  <c r="C36" i="15"/>
  <c r="S55" i="15"/>
  <c r="S8" i="15"/>
  <c r="R22" i="15"/>
  <c r="C30" i="15"/>
  <c r="C41" i="15"/>
  <c r="S53" i="15"/>
  <c r="H22" i="15"/>
  <c r="R95" i="15"/>
  <c r="S38" i="15"/>
  <c r="I44" i="15"/>
  <c r="R81" i="15"/>
  <c r="S68" i="15"/>
  <c r="I46" i="15"/>
  <c r="S46" i="15"/>
  <c r="I48" i="15"/>
  <c r="S48" i="15"/>
  <c r="I54" i="15"/>
  <c r="S54" i="15"/>
  <c r="H88" i="50"/>
  <c r="S51" i="15"/>
  <c r="C74" i="15"/>
  <c r="C83" i="15"/>
  <c r="S77" i="15"/>
  <c r="S17" i="15"/>
  <c r="S16" i="15"/>
  <c r="R69" i="15"/>
  <c r="S25" i="15"/>
  <c r="S10" i="15"/>
  <c r="S6" i="15"/>
  <c r="S59" i="15"/>
  <c r="S58" i="15"/>
  <c r="S65" i="15"/>
  <c r="S44" i="15"/>
  <c r="S7" i="15"/>
  <c r="S63" i="15"/>
  <c r="S79" i="15"/>
  <c r="E75" i="15"/>
  <c r="E88" i="50"/>
  <c r="R31" i="15"/>
  <c r="I12" i="15"/>
  <c r="R75" i="15"/>
  <c r="R56" i="15"/>
  <c r="S22" i="15"/>
  <c r="S71" i="15"/>
  <c r="G89" i="50"/>
  <c r="B59" i="47"/>
  <c r="S81" i="15"/>
  <c r="H89" i="50"/>
  <c r="S18" i="15"/>
  <c r="S27" i="15"/>
  <c r="S43" i="15"/>
  <c r="S37" i="15"/>
  <c r="S66" i="15"/>
  <c r="S45" i="15"/>
  <c r="I75" i="15"/>
  <c r="C89" i="50"/>
  <c r="S50" i="15"/>
  <c r="S47" i="15"/>
  <c r="E62" i="44"/>
  <c r="R88" i="15"/>
  <c r="D89" i="50"/>
  <c r="P99" i="15"/>
  <c r="F62" i="44"/>
  <c r="E89" i="50"/>
  <c r="E29" i="44"/>
  <c r="D62" i="44"/>
  <c r="S49" i="15"/>
  <c r="I13" i="15"/>
  <c r="S13" i="15"/>
  <c r="S12" i="15"/>
  <c r="S75" i="15"/>
  <c r="C88" i="15"/>
  <c r="S26" i="15"/>
  <c r="S62" i="15"/>
  <c r="S31" i="15"/>
  <c r="R30" i="15"/>
  <c r="Q99" i="15"/>
  <c r="G62" i="44"/>
  <c r="S15" i="15"/>
  <c r="S56" i="15"/>
  <c r="I88" i="50"/>
  <c r="S52" i="15"/>
  <c r="S36" i="15"/>
  <c r="G64" i="44"/>
  <c r="S30" i="15"/>
  <c r="R41" i="15"/>
  <c r="S73" i="15"/>
  <c r="R85" i="15"/>
  <c r="S69" i="15"/>
  <c r="S61" i="15"/>
  <c r="R87" i="15"/>
  <c r="R91" i="15"/>
  <c r="N99" i="15"/>
  <c r="D94" i="44"/>
  <c r="L56" i="15"/>
  <c r="D84" i="44"/>
  <c r="L84" i="44"/>
  <c r="T84" i="44"/>
  <c r="AB84" i="44"/>
  <c r="K85" i="44"/>
  <c r="S85" i="44"/>
  <c r="AA85" i="44"/>
  <c r="AL84" i="44"/>
  <c r="AN85" i="44"/>
  <c r="G84" i="44"/>
  <c r="O84" i="44"/>
  <c r="W84" i="44"/>
  <c r="AE84" i="44"/>
  <c r="F85" i="44"/>
  <c r="N85" i="44"/>
  <c r="V85" i="44"/>
  <c r="AD85" i="44"/>
  <c r="AM84" i="44"/>
  <c r="AO85" i="44"/>
  <c r="K84" i="44"/>
  <c r="Z85" i="44"/>
  <c r="J84" i="44"/>
  <c r="R84" i="44"/>
  <c r="Z84" i="44"/>
  <c r="I85" i="44"/>
  <c r="Q85" i="44"/>
  <c r="Y85" i="44"/>
  <c r="AG85" i="44"/>
  <c r="AN84" i="44"/>
  <c r="AH85" i="44"/>
  <c r="AP85" i="44"/>
  <c r="S84" i="44"/>
  <c r="AI84" i="44"/>
  <c r="E84" i="44"/>
  <c r="M84" i="44"/>
  <c r="U84" i="44"/>
  <c r="AC84" i="44"/>
  <c r="D85" i="44"/>
  <c r="L85" i="44"/>
  <c r="T85" i="44"/>
  <c r="AB85" i="44"/>
  <c r="AO84" i="44"/>
  <c r="AI85" i="44"/>
  <c r="AA84" i="44"/>
  <c r="AQ85" i="44"/>
  <c r="H84" i="44"/>
  <c r="P84" i="44"/>
  <c r="X84" i="44"/>
  <c r="AF84" i="44"/>
  <c r="G85" i="44"/>
  <c r="O85" i="44"/>
  <c r="W85" i="44"/>
  <c r="AE85" i="44"/>
  <c r="AH84" i="44"/>
  <c r="AP84" i="44"/>
  <c r="AJ85" i="44"/>
  <c r="R85" i="44"/>
  <c r="F84" i="44"/>
  <c r="N84" i="44"/>
  <c r="V84" i="44"/>
  <c r="AD84" i="44"/>
  <c r="E85" i="44"/>
  <c r="M85" i="44"/>
  <c r="U85" i="44"/>
  <c r="AC85" i="44"/>
  <c r="AJ84" i="44"/>
  <c r="AL85" i="44"/>
  <c r="J85" i="44"/>
  <c r="I84" i="44"/>
  <c r="Q84" i="44"/>
  <c r="Y84" i="44"/>
  <c r="AG84" i="44"/>
  <c r="H85" i="44"/>
  <c r="P85" i="44"/>
  <c r="X85" i="44"/>
  <c r="AF85" i="44"/>
  <c r="AK84" i="44"/>
  <c r="AQ84" i="44"/>
  <c r="AM85" i="44"/>
  <c r="AK85" i="44"/>
  <c r="Q97" i="15"/>
  <c r="D91" i="44"/>
  <c r="F64" i="44"/>
  <c r="P97" i="15"/>
  <c r="R86" i="15"/>
  <c r="I89" i="50"/>
  <c r="D92" i="44"/>
  <c r="S41" i="15"/>
  <c r="R74" i="15"/>
  <c r="E64" i="44"/>
  <c r="O97" i="15"/>
  <c r="R90" i="15"/>
  <c r="O84" i="15"/>
  <c r="P84" i="15"/>
  <c r="Q84" i="15"/>
  <c r="N84" i="15"/>
  <c r="S74" i="15"/>
  <c r="R83" i="15"/>
  <c r="S83" i="15"/>
  <c r="D93" i="44"/>
  <c r="D95" i="44"/>
  <c r="D96" i="44"/>
  <c r="R84" i="15"/>
  <c r="R89" i="15"/>
  <c r="R97" i="15"/>
  <c r="D64" i="44"/>
  <c r="R93" i="15"/>
  <c r="O92" i="15"/>
  <c r="E63" i="44"/>
  <c r="P92" i="15"/>
  <c r="F63" i="44"/>
  <c r="N92" i="15"/>
  <c r="Q92" i="15"/>
  <c r="G63" i="44"/>
  <c r="F68" i="44"/>
  <c r="F74" i="44"/>
  <c r="D63" i="44"/>
  <c r="R92" i="15"/>
  <c r="E68" i="44"/>
  <c r="E74" i="44"/>
  <c r="G68" i="44"/>
  <c r="G74" i="44"/>
  <c r="G77" i="44"/>
  <c r="E77" i="44"/>
  <c r="D68" i="44"/>
  <c r="D74" i="44"/>
  <c r="F77" i="44"/>
  <c r="D75" i="44"/>
  <c r="E75" i="44"/>
  <c r="F75" i="44"/>
  <c r="G75" i="44"/>
  <c r="H75" i="44"/>
  <c r="I75" i="44"/>
  <c r="J75" i="44"/>
  <c r="K75" i="44"/>
  <c r="L75" i="44"/>
  <c r="M75" i="44"/>
  <c r="N75" i="44"/>
  <c r="O75" i="44"/>
  <c r="P75" i="44"/>
  <c r="Q75" i="44"/>
  <c r="R75" i="44"/>
  <c r="S75" i="44"/>
  <c r="T75" i="44"/>
  <c r="U75" i="44"/>
  <c r="V75" i="44"/>
  <c r="W75" i="44"/>
  <c r="X75" i="44"/>
  <c r="Y75" i="44"/>
  <c r="Z75" i="44"/>
  <c r="AA75" i="44"/>
  <c r="AB75" i="44"/>
  <c r="AC75" i="44"/>
  <c r="AD75" i="44"/>
  <c r="AE75" i="44"/>
  <c r="AF75" i="44"/>
  <c r="AG75" i="44"/>
  <c r="AH75" i="44"/>
  <c r="AI75" i="44"/>
  <c r="AJ75" i="44"/>
  <c r="AK75" i="44"/>
  <c r="AL75" i="44"/>
  <c r="AM75" i="44"/>
  <c r="AN75" i="44"/>
  <c r="AO75" i="44"/>
  <c r="AP75" i="44"/>
  <c r="AQ75" i="44"/>
  <c r="D77"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<sst xmlns="http://schemas.openxmlformats.org/spreadsheetml/2006/main" count="1038" uniqueCount="658">
  <si>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</si>
  <si>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</si>
  <si>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</si>
  <si>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</si>
  <si>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</si>
  <si>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</si>
  <si>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</si>
  <si>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</si>
  <si>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</si>
  <si>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</si>
  <si>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</si>
  <si>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</si>
  <si>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</si>
  <si>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</si>
  <si>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</si>
  <si>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</si>
  <si>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</si>
  <si>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</si>
  <si>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</si>
  <si>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</si>
  <si>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</si>
  <si>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</si>
  <si>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</si>
  <si>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</si>
  <si>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</si>
  <si>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</si>
  <si>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</si>
  <si>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</si>
  <si>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</si>
  <si>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</si>
  <si>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</si>
  <si>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</si>
  <si>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</si>
  <si>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</si>
  <si>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</si>
  <si>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</si>
  <si>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</si>
  <si>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</si>
  <si>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</si>
  <si>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</si>
  <si>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</si>
  <si>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</si>
  <si>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</si>
  <si>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</si>
  <si>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</si>
  <si>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</si>
  <si>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</si>
  <si>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</si>
  <si>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</si>
  <si>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</si>
  <si>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</si>
  <si>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</si>
  <si>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</si>
  <si>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</si>
  <si>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</si>
  <si>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</si>
  <si>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</si>
  <si>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</si>
  <si>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</si>
  <si>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</si>
  <si>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</si>
  <si>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</si>
  <si>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</si>
  <si>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</si>
  <si>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</si>
  <si>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</si>
  <si>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</si>
  <si>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</si>
  <si>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</si>
  <si>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</si>
  <si>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</si>
  <si>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</si>
  <si>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</si>
  <si>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</si>
  <si>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</si>
  <si>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</si>
  <si>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</si>
  <si>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</si>
  <si>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</si>
  <si>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</si>
  <si>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</si>
  <si>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</si>
  <si>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</si>
  <si>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</si>
  <si>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</si>
  <si>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</si>
  <si>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</si>
  <si>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</si>
  <si>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</si>
  <si>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</si>
  <si>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</si>
  <si>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</si>
  <si>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</si>
  <si>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</si>
  <si>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</si>
  <si>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</si>
  <si>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</si>
  <si>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</si>
  <si>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</si>
  <si>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</si>
  <si>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</si>
  <si>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</si>
  <si>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</si>
  <si>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</si>
  <si>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</si>
  <si>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</si>
  <si>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</si>
  <si>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</si>
  <si>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</si>
  <si>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</si>
  <si>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</si>
  <si>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</si>
  <si>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</si>
  <si>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</si>
  <si>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</si>
  <si>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</si>
  <si>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</si>
  <si>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</si>
  <si>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</si>
  <si>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</si>
  <si>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</si>
  <si>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</si>
  <si>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</si>
  <si>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</si>
  <si>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</si>
  <si>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</si>
  <si>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</si>
  <si>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</si>
  <si>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</si>
  <si>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</si>
  <si>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</si>
  <si>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</si>
  <si>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</si>
  <si>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</si>
  <si>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</si>
  <si>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</si>
  <si>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</si>
  <si>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</si>
  <si>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</si>
  <si>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</si>
  <si>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</si>
  <si>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</si>
  <si>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</si>
  <si>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</si>
  <si>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</si>
  <si>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</si>
  <si>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</si>
  <si>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</si>
  <si>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</si>
  <si>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</si>
  <si>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</si>
  <si>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</si>
  <si>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</si>
  <si>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</si>
  <si>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</si>
  <si>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</si>
  <si>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</si>
  <si>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</si>
  <si>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</si>
  <si>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</si>
  <si>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</si>
  <si>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</si>
  <si>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</si>
  <si>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</si>
  <si>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</si>
  <si>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</si>
  <si>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</si>
  <si>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</si>
  <si>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</si>
  <si>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</si>
  <si>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</si>
  <si>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</si>
  <si>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</si>
  <si>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</si>
  <si>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</si>
  <si>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</si>
  <si>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</si>
  <si>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</si>
  <si>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</si>
  <si>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</si>
  <si>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</si>
  <si>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</si>
  <si>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</si>
  <si>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</si>
  <si>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</si>
  <si>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</si>
  <si>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</si>
  <si>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</si>
  <si>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</si>
  <si>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</si>
  <si>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</si>
  <si>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</si>
  <si>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</si>
  <si>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</si>
  <si>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</si>
  <si>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</si>
  <si>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</si>
  <si>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</si>
  <si>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</si>
  <si>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</si>
  <si>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</si>
  <si>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</si>
  <si>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</si>
  <si>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</si>
  <si>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</si>
  <si>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</si>
  <si>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</si>
  <si>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</si>
  <si>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</si>
  <si>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</si>
  <si>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</si>
  <si>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</si>
  <si>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</si>
  <si>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</si>
  <si>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</si>
  <si>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</si>
  <si>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</si>
  <si>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Instructiuni de completare:</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</si>
  <si>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</si>
  <si>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</si>
  <si>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</si>
  <si>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Cheltuiel specifice prioritatii -  cheltuieli soft</t>
  </si>
  <si>
    <t>Cheltuieli aferente digitalizarii obiectivului de investitii</t>
  </si>
  <si>
    <t>Foaia de lucru Buget-cerere</t>
  </si>
  <si>
    <t>Foaia de lucru  Venituri si cheltuieli</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</si>
  <si>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</si>
  <si>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</si>
  <si>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</si>
  <si>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</si>
  <si>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</si>
  <si>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</si>
  <si>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</si>
  <si>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</si>
  <si>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</si>
  <si>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</si>
  <si>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</si>
  <si>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</si>
  <si>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</si>
  <si>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</si>
  <si>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</si>
  <si>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</si>
  <si>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</si>
  <si>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</si>
  <si>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</si>
  <si>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</si>
  <si>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</si>
  <si>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</si>
  <si>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</si>
  <si>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</si>
  <si>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</si>
  <si>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</si>
  <si>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</si>
  <si>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</si>
  <si>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</si>
  <si>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</si>
  <si>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</si>
  <si>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</si>
  <si>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</si>
  <si>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</si>
  <si>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</si>
  <si>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</si>
  <si>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</si>
  <si>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</si>
  <si>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</si>
  <si>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</si>
  <si>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</si>
  <si>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</si>
  <si>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</si>
  <si>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</si>
  <si>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</si>
  <si>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</si>
  <si>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</si>
  <si>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</si>
  <si>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</si>
  <si>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</si>
  <si>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</si>
  <si>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</si>
  <si>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</si>
  <si>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</si>
  <si>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</si>
  <si>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</si>
  <si>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</si>
  <si>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</si>
  <si>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</si>
  <si>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</si>
  <si>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</si>
  <si>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</si>
  <si>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</si>
  <si>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</si>
  <si>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</si>
  <si>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</si>
  <si>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</si>
  <si>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</si>
  <si>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</si>
  <si>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</si>
  <si>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Cheltuili sub forma de rata forfetara</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</si>
  <si>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</si>
  <si>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</si>
  <si>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</si>
  <si>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</si>
  <si>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</si>
  <si>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</si>
  <si>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</si>
  <si>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</si>
  <si>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</si>
  <si>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</si>
  <si>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</si>
  <si>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</si>
  <si>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</si>
  <si>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</si>
  <si>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</si>
  <si>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</si>
  <si>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</si>
  <si>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</si>
  <si>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</si>
  <si>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</si>
  <si>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</si>
  <si>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</si>
  <si>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</si>
  <si>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</si>
  <si>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</si>
  <si>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</si>
  <si>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</si>
  <si>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</si>
  <si>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</si>
  <si>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</si>
  <si>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</si>
  <si>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</si>
  <si>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</si>
  <si>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</si>
  <si>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</si>
  <si>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</si>
  <si>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</si>
  <si>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</si>
  <si>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</si>
  <si>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</si>
  <si>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</si>
  <si>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</si>
  <si>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</si>
  <si>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</si>
  <si>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</si>
  <si>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</si>
  <si>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</si>
  <si>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</si>
  <si>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</si>
  <si>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</si>
  <si>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</si>
  <si>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</si>
  <si>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</si>
  <si>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</si>
  <si>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</si>
  <si>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</si>
  <si>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</si>
  <si>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</si>
  <si>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</si>
  <si>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</si>
  <si>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</si>
  <si>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</si>
  <si>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</si>
  <si>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</si>
  <si>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</si>
  <si>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</si>
  <si>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</si>
  <si>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</si>
  <si>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</si>
  <si>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</si>
  <si>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</si>
  <si>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</si>
  <si>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t>Foaia de lucru  Export Smis</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</si>
  <si>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</si>
  <si>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</si>
  <si>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</si>
  <si>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</si>
  <si>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</si>
  <si>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</si>
  <si>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</si>
  <si>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</si>
  <si>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</si>
  <si>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</si>
  <si>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</si>
  <si>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</si>
  <si>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</si>
  <si>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</si>
  <si>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</si>
  <si>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</si>
  <si>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</si>
  <si>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</si>
  <si>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</si>
  <si>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</si>
  <si>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TVA (eligibila si neeligibila)</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</si>
  <si>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</si>
  <si>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</si>
  <si>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</si>
  <si>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</si>
  <si>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</si>
  <si>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</si>
  <si>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</si>
  <si>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</si>
  <si>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</si>
  <si>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</si>
  <si>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</si>
  <si>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</si>
  <si>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</si>
  <si>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</si>
  <si>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</si>
  <si>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</si>
  <si>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</si>
  <si>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</si>
  <si>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</si>
  <si>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</si>
  <si>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</si>
  <si>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</si>
  <si>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</si>
  <si>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</si>
  <si>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</si>
  <si>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</si>
  <si>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</si>
  <si>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</si>
  <si>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</si>
  <si>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</si>
  <si>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</si>
  <si>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</si>
  <si>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</si>
  <si>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</si>
  <si>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</si>
  <si>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</si>
  <si>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</si>
  <si>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</si>
  <si>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</si>
  <si>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</si>
  <si>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</si>
  <si>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</si>
  <si>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</si>
  <si>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</si>
  <si>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</si>
  <si>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</si>
  <si>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</si>
  <si>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</si>
  <si>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</si>
  <si>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</si>
  <si>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</si>
  <si>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</si>
  <si>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</si>
  <si>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</si>
  <si>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</si>
  <si>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</si>
  <si>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</si>
  <si>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</si>
  <si>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</si>
  <si>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</si>
  <si>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</si>
  <si>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</si>
  <si>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</si>
  <si>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</si>
  <si>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</si>
  <si>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</si>
  <si>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</si>
  <si>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</si>
  <si>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</si>
  <si>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</si>
  <si>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</si>
  <si>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</si>
  <si>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</si>
  <si>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</si>
  <si>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</si>
  <si>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</si>
  <si>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</si>
  <si>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</si>
  <si>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</si>
  <si>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</si>
  <si>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</si>
  <si>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</si>
  <si>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</si>
  <si>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</si>
  <si>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</si>
  <si>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</si>
  <si>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</si>
  <si>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</si>
  <si>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</si>
  <si>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</si>
  <si>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</si>
  <si>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</si>
  <si>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</si>
  <si>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</si>
  <si>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</si>
  <si>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Foaia de lucru Buget Categorii Cheltuieli</t>
  </si>
  <si>
    <t>Foaia de lucru Amortizare</t>
  </si>
  <si>
    <t xml:space="preserve">se </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</si>
  <si>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Export SMIS</t>
  </si>
  <si>
    <t xml:space="preserve">se completează automat. </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</si>
  <si>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</si>
  <si>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3.6 Organizarea procedurilor de achiziție, </t>
  </si>
  <si>
    <t>o   capitolul 6 - Cheltuieli pentru probe tehnologice şi teste</t>
  </si>
  <si>
    <t xml:space="preserve">Cheltuieli auxiliare investiției de bază  in limita maxima de </t>
  </si>
  <si>
    <t xml:space="preserve">Foaia de lucru  Buget Sintetic- se completează automat. </t>
  </si>
  <si>
    <t>o   capitolul 1 - Cheltuieli pentru obținerea şi amenajarea terenului, subcapitolele 1.1, 1.2, 1.3, 1.4;</t>
  </si>
  <si>
    <t xml:space="preserve">Creșterea capacității administrative a beneficiarilor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</si>
  <si>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</si>
  <si>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r>
      <t>Obtinerea terenului</t>
    </r>
    <r>
      <rPr>
        <sz val="9"/>
        <color rgb="FFFF0000"/>
        <rFont val="Calibri"/>
        <family val="2"/>
        <scheme val="minor"/>
      </rPr>
      <t xml:space="preserve"> (în limita a 10% din valoarea totală eligibilă a proiectului)</t>
    </r>
  </si>
  <si>
    <r>
      <rPr>
        <b/>
        <sz val="9"/>
        <color rgb="FFFF0000"/>
        <rFont val="Calibri"/>
        <family val="2"/>
        <scheme val="minor"/>
      </rPr>
      <t>Din care</t>
    </r>
    <r>
      <rPr>
        <sz val="9"/>
        <rFont val="Calibri"/>
        <family val="2"/>
        <scheme val="minor"/>
      </rPr>
      <t>: Active necorporale  auxiliare investiției de bază</t>
    </r>
  </si>
  <si>
    <r>
      <rPr>
        <b/>
        <sz val="9"/>
        <color rgb="FFFF0000"/>
        <rFont val="Calibri"/>
        <family val="2"/>
        <scheme val="minor"/>
      </rPr>
      <t>Din care</t>
    </r>
    <r>
      <rPr>
        <sz val="9"/>
        <rFont val="Calibri"/>
        <family val="2"/>
        <scheme val="minor"/>
      </rPr>
      <t>: Montaj utilaje, echipamente tehnologice şi funcţionale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</si>
  <si>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auxiliare investiției de bază</t>
    </r>
  </si>
  <si>
    <r>
      <rPr>
        <b/>
        <sz val="9"/>
        <color rgb="FFFF0000"/>
        <rFont val="Calibri"/>
        <family val="2"/>
        <scheme val="minor"/>
      </rPr>
      <t>Din care</t>
    </r>
    <r>
      <rPr>
        <sz val="9"/>
        <rFont val="Calibri"/>
        <family val="2"/>
        <scheme val="minor"/>
      </rPr>
      <t>: Dotari auxiliare investiției de bază</t>
    </r>
  </si>
  <si>
    <t>Obiectivul Specific 3.2. Dezvoltarea și creșterea unei mobilități naționale, regionale și locale durabile, reziliente la schimbările climatice, inteligente și intermodale, inclusiv îmbunătățirea accesului la TEN-T și a mobilității transfrontaliere</t>
  </si>
  <si>
    <t>Acțiunea 5.1. 	Investiții în modernizarea infrastructurii rutiere de importanță regională pentru asigurarea conectivității la rețeaua TEN-T</t>
  </si>
  <si>
    <t>Obiectivul de Politica:  3 	O Europa mai conectată prin creșterea mobilității</t>
  </si>
  <si>
    <t>Prioritatea: 5  O Regiune Accesibilă</t>
  </si>
  <si>
    <t xml:space="preserve">Cheltuieli pentru asigurarea utilităţilor necesare obiectivului de investii  </t>
  </si>
  <si>
    <r>
      <t>Cheltuieli pentru proiectare și asistență tehnică</t>
    </r>
    <r>
      <rPr>
        <b/>
        <sz val="9"/>
        <color rgb="FFFF0000"/>
        <rFont val="Calibri"/>
        <family val="2"/>
        <scheme val="minor"/>
      </rPr>
      <t xml:space="preserve"> (în limita a 10% din valoarea cheltuielilor eligibile finanțate în cadrul capitolul 3 „Cheltuieli pentru investiția de bază”, cap. 5.3.2 din ghidul solicitantului”</t>
    </r>
  </si>
  <si>
    <t xml:space="preserve">Construcţii şi instalaţii </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</si>
  <si>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</si>
  <si>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</si>
  <si>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</si>
  <si>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Dotări</t>
  </si>
  <si>
    <t xml:space="preserve">Active necorporale </t>
  </si>
  <si>
    <r>
      <t xml:space="preserve">Cheltuielile diverse şi neprevăzute </t>
    </r>
    <r>
      <rPr>
        <sz val="9"/>
        <color rgb="FFFF0000"/>
        <rFont val="Calibri"/>
        <family val="2"/>
        <scheme val="minor"/>
      </rPr>
      <t>în limita a 10% din valoarea cheltuielilor eligibile cuprinse la capitolele/subcapitolelele 1.2, 1.3, 1.4, cap. 3, aferent cap. 5.3.2 din ghidul solicitantului”</t>
    </r>
  </si>
  <si>
    <t>Cheltuieli pentru proiectare și asistență tehnică   în limita</t>
  </si>
  <si>
    <t>din valoarea eligibilă a cheltuielilor eligibile aferente cap. 1.2, 1.3, 1.4, cap. 3 , conform cap. 5.3.2 din ghidul solicitantului</t>
  </si>
  <si>
    <t xml:space="preserve">Cheltuielile  cu stațiile de încărcare vor fi încadrate in categoria de cheltuieli neeligibile
</t>
  </si>
  <si>
    <t>Cheltuieli de informare și publicitate în limita a</t>
  </si>
  <si>
    <t>200.000 lei (fără TVA).</t>
  </si>
  <si>
    <t>din valoarea cheltuielilor eligibile finanțate în cadrul  CAP. 3 Cheltuieli pentru investiția de bază</t>
  </si>
  <si>
    <t xml:space="preserve">Cheltuielile cu activitatea de audit financiar extern în limita maximă a </t>
  </si>
  <si>
    <t>Cheltuieli cu activități specifice de cooperare la nivel de proiecte</t>
  </si>
  <si>
    <t>Cheltuieli cu activități specifice de cooperare la nivel de proiecte, cu țări din cadrul UE sau cu țările candidate</t>
  </si>
  <si>
    <t>Restul datelor sunt fie predefinite, fie generate automat. A nu se modifica formulele de calcul - acestea sunt calculate automat in urma introducerii datelor de intrare!</t>
  </si>
  <si>
    <r>
      <rPr>
        <b/>
        <sz val="9.5"/>
        <rFont val="Calibri"/>
        <family val="2"/>
        <scheme val="minor"/>
      </rPr>
      <t xml:space="preserve">5.000 lei (fără TVA), trimestrial </t>
    </r>
    <r>
      <rPr>
        <sz val="9.5"/>
        <rFont val="Calibri"/>
        <family val="2"/>
        <scheme val="minor"/>
      </rPr>
      <t xml:space="preserve"> (aferente activităților ce pot fi auditate în trimestrul respectiv)</t>
    </r>
  </si>
  <si>
    <r>
      <t xml:space="preserve">în limita a </t>
    </r>
    <r>
      <rPr>
        <b/>
        <sz val="9.5"/>
        <rFont val="Calibri"/>
        <family val="2"/>
        <scheme val="minor"/>
      </rPr>
      <t>100.000 lei (fără TVA).</t>
    </r>
  </si>
  <si>
    <r>
      <rPr>
        <b/>
        <sz val="9"/>
        <color rgb="FFFF0000"/>
        <rFont val="Calibri"/>
        <family val="2"/>
        <scheme val="minor"/>
      </rPr>
      <t>Din care</t>
    </r>
    <r>
      <rPr>
        <sz val="9"/>
        <rFont val="Calibri"/>
        <family val="2"/>
        <scheme val="minor"/>
      </rPr>
      <t>: Cheltuieli pentru achiziţia si montajul de statii si puncte de incarcare electrica</t>
    </r>
  </si>
  <si>
    <r>
      <t xml:space="preserve">Din care: </t>
    </r>
    <r>
      <rPr>
        <sz val="9"/>
        <rFont val="Calibri"/>
        <family val="2"/>
        <scheme val="minor"/>
      </rPr>
      <t>Cheltuieli pentru achiziţia si montajul de statii si puncte de incarcare electrica</t>
    </r>
  </si>
  <si>
    <t>4.4 Utilaje, echipamente tehnologice şi funcţionale care nu necesită montaj şi echipamente de transport si Cheltuieli pentru achiziţia si montajul de statii si puncte de incarcare electrica</t>
  </si>
  <si>
    <t>din valoarea totală eligibilă a proiectului.</t>
  </si>
  <si>
    <t>Srviciilor de evaluare, efectuate de un expert independent calificat sau de un organism oficial autorizat în mod corespunzător, în vederea stabilirii valorii terenurilor achiziționate</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</si>
  <si>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</si>
  <si>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</si>
  <si>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</si>
  <si>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</si>
  <si>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</si>
  <si>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</si>
  <si>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</si>
  <si>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</si>
  <si>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</si>
  <si>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</si>
  <si>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</si>
  <si>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</si>
  <si>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</si>
  <si>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</si>
  <si>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</si>
  <si>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</si>
  <si>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</si>
  <si>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</si>
  <si>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</si>
  <si>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</si>
  <si>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</si>
  <si>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</si>
  <si>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</si>
  <si>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lit.a RDC 1060/2021</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</si>
  <si>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</si>
  <si>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</si>
  <si>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</si>
  <si>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</si>
  <si>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</si>
  <si>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</si>
  <si>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</si>
  <si>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</si>
  <si>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</si>
  <si>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</si>
  <si>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</si>
  <si>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</si>
  <si>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</si>
  <si>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</si>
  <si>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</si>
  <si>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</si>
  <si>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</si>
  <si>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</si>
  <si>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</si>
  <si>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</si>
  <si>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</si>
  <si>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</si>
  <si>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</si>
  <si>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</si>
  <si>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</si>
  <si>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</si>
  <si>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</si>
  <si>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</si>
  <si>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</si>
  <si>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</si>
  <si>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</si>
  <si>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</si>
  <si>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</si>
  <si>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</si>
  <si>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</si>
  <si>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</si>
  <si>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</si>
  <si>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</si>
  <si>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</si>
  <si>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</si>
  <si>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</si>
  <si>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</si>
  <si>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</si>
  <si>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</si>
  <si>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</si>
  <si>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</si>
  <si>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</si>
  <si>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</si>
  <si>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</si>
  <si>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</si>
  <si>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</si>
  <si>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</si>
  <si>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</si>
  <si>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</si>
  <si>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</si>
  <si>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</si>
  <si>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</si>
  <si>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</si>
  <si>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</si>
  <si>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</si>
  <si>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</si>
  <si>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</si>
  <si>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</si>
  <si>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</si>
  <si>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</si>
  <si>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</si>
  <si>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</si>
  <si>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</si>
  <si>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</si>
  <si>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</si>
  <si>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</si>
  <si>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</si>
  <si>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</si>
  <si>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</si>
  <si>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</si>
  <si>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</si>
  <si>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</si>
  <si>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</si>
  <si>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</si>
  <si>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</si>
  <si>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</si>
  <si>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</si>
  <si>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</si>
  <si>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</si>
  <si>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</si>
  <si>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</si>
  <si>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</si>
  <si>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</si>
  <si>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</si>
  <si>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</si>
  <si>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</si>
  <si>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</si>
  <si>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</si>
  <si>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</si>
  <si>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</si>
  <si>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</si>
  <si>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</si>
  <si>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</si>
  <si>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</si>
  <si>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Alte taxe</t>
  </si>
  <si>
    <r>
      <rPr>
        <b/>
        <sz val="9"/>
        <color rgb="FFFF0000"/>
        <rFont val="Calibri"/>
        <family val="2"/>
        <scheme val="minor"/>
      </rPr>
      <t>Din care</t>
    </r>
    <r>
      <rPr>
        <sz val="9"/>
        <color rgb="FFFF0000"/>
        <rFont val="Calibri"/>
        <family val="2"/>
        <scheme val="minor"/>
      </rPr>
      <t xml:space="preserve">: </t>
    </r>
    <r>
      <rPr>
        <sz val="9"/>
        <rFont val="Calibri"/>
        <family val="2"/>
        <scheme val="minor"/>
      </rPr>
      <t>Cheltuieli pentru amplasarea de statii si puncte de incarcare electrica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</si>
</sst>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_(* \(#,##0\);_(* &quot;-&quot;_);_(@_)"/>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b/>
      <sz val="11"/>
      <color indexed="8"/>
      <name val="Calibri"/>
      <family val="2"/>
    </font>
    <font>
      <sz val="6"/>
      <color rgb="FFFF0000"/>
      <name val="Calibri"/>
      <family val="2"/>
      <scheme val="minor"/>
    </font>
    <font>
      <b/>
      <sz val="6"/>
      <color rgb="FFFF0000"/>
      <name val="Calibri"/>
      <family val="2"/>
      <scheme val="minor"/>
    </font>
    <font>
      <b/>
      <sz val="10"/>
      <color theme="1"/>
      <name val="Calibri"/>
      <family val="2"/>
      <charset val="238"/>
      <scheme val="minor"/>
    </font>
    <font>
      <sz val="7"/>
      <color rgb="FF7030A0"/>
      <name val="Calibri"/>
      <family val="2"/>
      <scheme val="minor"/>
    </font>
    <font>
      <sz val="10"/>
      <color rgb="FFFF0000"/>
      <name val="Calibri"/>
      <family val="2"/>
      <scheme val="minor"/>
    </font>
    <font>
      <b/>
      <sz val="9"/>
      <color rgb="FF7030A0"/>
      <name val="Calibri"/>
      <family val="2"/>
      <scheme val="minor"/>
    </font>
    <font>
      <b/>
      <sz val="7"/>
      <color rgb="FF7030A0"/>
      <name val="Calibri"/>
      <family val="2"/>
      <scheme val="minor"/>
    </font>
    <font>
      <sz val="9"/>
      <color rgb="FF7030A0"/>
      <name val="Calibri"/>
      <family val="2"/>
      <scheme val="minor"/>
    </font>
    <font>
      <sz val="6"/>
      <color rgb="FF7030A0"/>
      <name val="Calibri"/>
      <family val="2"/>
      <scheme val="minor"/>
    </font>
    <font>
      <sz val="7"/>
      <color theme="0"/>
      <name val="Calibri"/>
      <family val="2"/>
      <scheme val="minor"/>
    </font>
    <font>
      <i/>
      <sz val="9"/>
      <color theme="0"/>
      <name val="Calibri"/>
      <family val="2"/>
      <scheme val="minor"/>
    </font>
    <font>
      <b/>
      <i/>
      <sz val="9"/>
      <color theme="0"/>
      <name val="Calibri"/>
      <family val="2"/>
      <scheme val="minor"/>
    </font>
    <font>
      <b/>
      <sz val="8"/>
      <color theme="3"/>
      <name val="Calibri"/>
      <family val="2"/>
      <scheme val="minor"/>
    </font>
    <font>
      <sz val="8"/>
      <color theme="1"/>
      <name val="Calibri"/>
      <family val="2"/>
      <scheme val="minor"/>
    </font>
    <font>
      <sz val="6"/>
      <name val="Calibri"/>
      <family val="2"/>
      <scheme val="minor"/>
    </font>
    <font>
      <b/>
      <sz val="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8" fillId="0" borderId="0" applyBorder="0" applyProtection="0"/>
    <xf numFmtId="0" fontId="38" fillId="0" borderId="0" applyBorder="0" applyProtection="0"/>
    <xf numFmtId="0" fontId="38" fillId="0" borderId="0" applyBorder="0" applyProtection="0">
      <alignment horizontal="left"/>
    </xf>
    <xf numFmtId="0" fontId="38" fillId="0" borderId="0" applyBorder="0" applyProtection="0"/>
    <xf numFmtId="0" fontId="39" fillId="0" borderId="0" applyBorder="0" applyProtection="0">
      <alignment horizontal="left"/>
    </xf>
    <xf numFmtId="0" fontId="39" fillId="0" borderId="0" applyBorder="0" applyProtection="0"/>
  </cellStyleXfs>
  <cellXfs count="446">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9" fillId="3" borderId="0" xfId="0" applyFont="1" applyFill="1" applyAlignment="1">
      <alignment horizontal="center" vertical="center"/>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28" fillId="0" borderId="0" xfId="0" applyFont="1" applyAlignment="1">
      <alignment vertical="top" wrapText="1"/>
    </xf>
    <xf numFmtId="0" fontId="28" fillId="0" borderId="0" xfId="0" applyFont="1"/>
    <xf numFmtId="9" fontId="23" fillId="0" borderId="0" xfId="0" applyNumberFormat="1" applyFont="1"/>
    <xf numFmtId="4" fontId="27" fillId="0" borderId="0" xfId="0" applyNumberFormat="1" applyFont="1"/>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0" fillId="3" borderId="3" xfId="1" applyFont="1" applyFill="1" applyBorder="1" applyAlignment="1">
      <alignment horizontal="left" vertical="top" wrapText="1"/>
    </xf>
    <xf numFmtId="0" fontId="30" fillId="0" borderId="3" xfId="1" applyFont="1" applyBorder="1" applyAlignment="1">
      <alignment horizontal="left" vertical="top" wrapText="1"/>
    </xf>
    <xf numFmtId="0" fontId="28" fillId="0" borderId="0" xfId="0" applyFont="1" applyAlignment="1">
      <alignment horizontal="center" vertical="top" wrapText="1"/>
    </xf>
    <xf numFmtId="0" fontId="30" fillId="0" borderId="3" xfId="1" applyFont="1" applyBorder="1" applyAlignment="1">
      <alignment vertical="top"/>
    </xf>
    <xf numFmtId="0" fontId="30" fillId="0" borderId="4" xfId="1" applyFont="1" applyBorder="1" applyAlignment="1">
      <alignment vertical="top"/>
    </xf>
    <xf numFmtId="4" fontId="32" fillId="0" borderId="3" xfId="1" applyNumberFormat="1" applyFont="1" applyBorder="1" applyAlignment="1">
      <alignment horizontal="center" vertical="center" wrapText="1"/>
    </xf>
    <xf numFmtId="0" fontId="30" fillId="0" borderId="3" xfId="1" applyFont="1" applyBorder="1" applyAlignment="1">
      <alignment horizontal="center" vertical="top"/>
    </xf>
    <xf numFmtId="0" fontId="33" fillId="3" borderId="3" xfId="1" applyFont="1" applyFill="1" applyBorder="1" applyAlignment="1">
      <alignment horizontal="center" vertical="top"/>
    </xf>
    <xf numFmtId="0" fontId="30" fillId="0" borderId="3" xfId="1" applyFont="1" applyBorder="1" applyAlignment="1">
      <alignment horizontal="center" vertical="center"/>
    </xf>
    <xf numFmtId="0" fontId="31" fillId="0" borderId="3" xfId="1" applyFont="1" applyBorder="1" applyAlignment="1">
      <alignment horizontal="left" vertical="top" wrapText="1"/>
    </xf>
    <xf numFmtId="0" fontId="31" fillId="0" borderId="3" xfId="1" applyFont="1" applyBorder="1" applyAlignment="1">
      <alignment horizontal="center" vertical="top"/>
    </xf>
    <xf numFmtId="0" fontId="31" fillId="0" borderId="3" xfId="1" applyFont="1" applyBorder="1" applyAlignment="1">
      <alignment horizontal="left" vertical="top"/>
    </xf>
    <xf numFmtId="0" fontId="33" fillId="3" borderId="3" xfId="1" applyFont="1" applyFill="1" applyBorder="1" applyAlignment="1">
      <alignment horizontal="left" vertical="top"/>
    </xf>
    <xf numFmtId="0" fontId="33" fillId="3" borderId="3" xfId="1" applyFont="1" applyFill="1" applyBorder="1" applyAlignment="1">
      <alignment horizontal="left" vertical="top" wrapText="1"/>
    </xf>
    <xf numFmtId="0" fontId="30" fillId="0" borderId="3" xfId="1" applyFont="1" applyBorder="1" applyAlignment="1">
      <alignment horizontal="left" vertical="top"/>
    </xf>
    <xf numFmtId="0" fontId="30" fillId="3" borderId="3" xfId="1" applyFont="1" applyFill="1" applyBorder="1" applyAlignment="1">
      <alignment horizontal="center" vertical="top"/>
    </xf>
    <xf numFmtId="0" fontId="33" fillId="3" borderId="3" xfId="1" applyFont="1" applyFill="1" applyBorder="1" applyAlignment="1" applyProtection="1">
      <alignment horizontal="center" vertical="top"/>
      <protection hidden="1"/>
    </xf>
    <xf numFmtId="0" fontId="29" fillId="0" borderId="3" xfId="1" applyFont="1" applyBorder="1" applyAlignment="1" applyProtection="1">
      <alignment horizontal="center" vertical="top"/>
      <protection hidden="1"/>
    </xf>
    <xf numFmtId="0" fontId="32" fillId="0" borderId="3" xfId="1" applyFont="1" applyBorder="1" applyAlignment="1" applyProtection="1">
      <alignment horizontal="center" vertical="top"/>
      <protection hidden="1"/>
    </xf>
    <xf numFmtId="0" fontId="35" fillId="0" borderId="0" xfId="1" applyFont="1" applyAlignment="1" applyProtection="1">
      <alignment vertical="top"/>
      <protection hidden="1"/>
    </xf>
    <xf numFmtId="4" fontId="35" fillId="0" borderId="0" xfId="1" applyNumberFormat="1" applyFont="1" applyAlignment="1" applyProtection="1">
      <alignment vertical="top"/>
      <protection hidden="1"/>
    </xf>
    <xf numFmtId="0" fontId="35" fillId="0" borderId="0" xfId="1" applyFont="1" applyAlignment="1">
      <alignment vertical="top"/>
    </xf>
    <xf numFmtId="0" fontId="30"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4"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0" fontId="33" fillId="4" borderId="3" xfId="1" applyFont="1" applyFill="1" applyBorder="1" applyAlignment="1">
      <alignment horizontal="center" vertical="top"/>
    </xf>
    <xf numFmtId="0" fontId="7" fillId="0" borderId="0" xfId="0" applyFont="1" applyAlignment="1">
      <alignment wrapText="1"/>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6"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1" fillId="0" borderId="3" xfId="1" applyFont="1" applyBorder="1" applyAlignment="1">
      <alignment horizontal="center" vertical="center"/>
    </xf>
    <xf numFmtId="4" fontId="7" fillId="0" borderId="3" xfId="1" applyNumberFormat="1" applyFont="1" applyBorder="1" applyAlignment="1">
      <alignment vertical="top"/>
    </xf>
    <xf numFmtId="0" fontId="31" fillId="0" borderId="3" xfId="1" applyFont="1" applyBorder="1" applyAlignment="1">
      <alignment horizontal="left" vertical="center" wrapText="1"/>
    </xf>
    <xf numFmtId="0" fontId="31"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1" fillId="0" borderId="0" xfId="0" applyFont="1"/>
    <xf numFmtId="0" fontId="41" fillId="4" borderId="0" xfId="0" applyFont="1" applyFill="1"/>
    <xf numFmtId="0" fontId="41" fillId="0" borderId="0" xfId="0" applyFont="1" applyAlignment="1">
      <alignment horizontal="center" vertical="center"/>
    </xf>
    <xf numFmtId="0" fontId="41" fillId="0" borderId="3" xfId="0" applyFont="1" applyBorder="1" applyAlignment="1">
      <alignment horizontal="center" vertical="center"/>
    </xf>
    <xf numFmtId="0" fontId="42" fillId="0" borderId="3" xfId="0" applyFont="1" applyBorder="1" applyAlignment="1">
      <alignment horizontal="left" vertical="distributed" wrapText="1"/>
    </xf>
    <xf numFmtId="4" fontId="43" fillId="0" borderId="3" xfId="0" applyNumberFormat="1" applyFont="1" applyBorder="1" applyAlignment="1">
      <alignment horizontal="center" vertical="center" wrapText="1"/>
    </xf>
    <xf numFmtId="4" fontId="41" fillId="0" borderId="3" xfId="0" applyNumberFormat="1" applyFont="1" applyBorder="1" applyAlignment="1">
      <alignment horizontal="center" vertical="center"/>
    </xf>
    <xf numFmtId="0" fontId="42" fillId="0" borderId="3" xfId="0" applyFont="1" applyBorder="1" applyAlignment="1">
      <alignment horizontal="center" vertical="distributed" wrapText="1"/>
    </xf>
    <xf numFmtId="0" fontId="41" fillId="4" borderId="3" xfId="0" applyFont="1" applyFill="1" applyBorder="1" applyAlignment="1">
      <alignment horizontal="center" vertical="center"/>
    </xf>
    <xf numFmtId="0" fontId="42" fillId="4" borderId="3" xfId="0" applyFont="1" applyFill="1" applyBorder="1" applyAlignment="1">
      <alignment vertical="top" wrapText="1"/>
    </xf>
    <xf numFmtId="4" fontId="43" fillId="4" borderId="3" xfId="0" applyNumberFormat="1" applyFont="1" applyFill="1" applyBorder="1" applyAlignment="1">
      <alignment horizontal="center"/>
    </xf>
    <xf numFmtId="4" fontId="42" fillId="2" borderId="3" xfId="0" applyNumberFormat="1" applyFont="1" applyFill="1" applyBorder="1" applyAlignment="1" applyProtection="1">
      <alignment horizontal="left" vertical="center" wrapText="1"/>
      <protection locked="0"/>
    </xf>
    <xf numFmtId="4" fontId="41" fillId="2" borderId="3" xfId="0" applyNumberFormat="1" applyFont="1" applyFill="1" applyBorder="1" applyAlignment="1" applyProtection="1">
      <alignment horizontal="right" vertical="center" wrapText="1"/>
      <protection locked="0"/>
    </xf>
    <xf numFmtId="3" fontId="41" fillId="3" borderId="3" xfId="0" applyNumberFormat="1" applyFont="1" applyFill="1" applyBorder="1" applyAlignment="1">
      <alignment vertical="top" wrapText="1"/>
    </xf>
    <xf numFmtId="0" fontId="41" fillId="3" borderId="0" xfId="0" applyFont="1" applyFill="1" applyAlignment="1">
      <alignment horizontal="center" vertical="center"/>
    </xf>
    <xf numFmtId="3" fontId="42" fillId="0" borderId="0" xfId="0" applyNumberFormat="1" applyFont="1" applyAlignment="1">
      <alignment horizontal="center" vertical="center"/>
    </xf>
    <xf numFmtId="3" fontId="42" fillId="0" borderId="3" xfId="0" applyNumberFormat="1" applyFont="1" applyBorder="1" applyAlignment="1">
      <alignment horizontal="center" vertical="center"/>
    </xf>
    <xf numFmtId="3" fontId="42" fillId="0" borderId="3" xfId="0" applyNumberFormat="1" applyFont="1" applyBorder="1" applyAlignment="1">
      <alignment vertical="top" wrapText="1"/>
    </xf>
    <xf numFmtId="4" fontId="42" fillId="0" borderId="3" xfId="0" applyNumberFormat="1" applyFont="1" applyBorder="1" applyAlignment="1">
      <alignment horizontal="center"/>
    </xf>
    <xf numFmtId="3" fontId="41" fillId="0" borderId="0" xfId="0" applyNumberFormat="1" applyFont="1" applyAlignment="1">
      <alignment horizontal="center" vertical="center"/>
    </xf>
    <xf numFmtId="3" fontId="41" fillId="0" borderId="3" xfId="0" applyNumberFormat="1" applyFont="1" applyBorder="1" applyAlignment="1">
      <alignment horizontal="center" vertical="center"/>
    </xf>
    <xf numFmtId="3" fontId="41" fillId="0" borderId="3" xfId="0" applyNumberFormat="1" applyFont="1" applyBorder="1" applyAlignment="1">
      <alignment vertical="top" wrapText="1"/>
    </xf>
    <xf numFmtId="3" fontId="41" fillId="0" borderId="1" xfId="0" applyNumberFormat="1" applyFont="1" applyBorder="1" applyAlignment="1">
      <alignment vertical="top" wrapText="1"/>
    </xf>
    <xf numFmtId="3" fontId="42" fillId="4" borderId="3" xfId="0" applyNumberFormat="1" applyFont="1" applyFill="1" applyBorder="1" applyAlignment="1">
      <alignment vertical="top" wrapText="1"/>
    </xf>
    <xf numFmtId="4" fontId="42" fillId="4" borderId="3" xfId="0" applyNumberFormat="1" applyFont="1" applyFill="1" applyBorder="1" applyAlignment="1">
      <alignment horizontal="center"/>
    </xf>
    <xf numFmtId="4" fontId="41" fillId="0" borderId="0" xfId="0" applyNumberFormat="1" applyFont="1" applyAlignment="1">
      <alignment vertical="top" wrapText="1"/>
    </xf>
    <xf numFmtId="3" fontId="41" fillId="0" borderId="0" xfId="0" applyNumberFormat="1" applyFont="1" applyAlignment="1">
      <alignment horizontal="right" vertical="top"/>
    </xf>
    <xf numFmtId="0" fontId="44" fillId="0" borderId="0" xfId="0" applyFont="1" applyAlignment="1">
      <alignment horizontal="center" vertical="center"/>
    </xf>
    <xf numFmtId="14" fontId="45" fillId="2" borderId="10" xfId="0" applyNumberFormat="1" applyFont="1" applyFill="1" applyBorder="1" applyAlignment="1">
      <alignment horizontal="center" vertical="center"/>
    </xf>
    <xf numFmtId="4" fontId="44" fillId="0" borderId="3" xfId="0" applyNumberFormat="1" applyFont="1" applyBorder="1" applyAlignment="1">
      <alignment horizontal="center" vertical="distributed"/>
    </xf>
    <xf numFmtId="1" fontId="45" fillId="2" borderId="10" xfId="0" applyNumberFormat="1" applyFont="1" applyFill="1" applyBorder="1" applyAlignment="1">
      <alignment horizontal="center" vertical="center"/>
    </xf>
    <xf numFmtId="0" fontId="46" fillId="3" borderId="3" xfId="0" applyFont="1" applyFill="1" applyBorder="1" applyAlignment="1" applyProtection="1">
      <alignment horizontal="center"/>
      <protection hidden="1"/>
    </xf>
    <xf numFmtId="4" fontId="47" fillId="0" borderId="3" xfId="0" applyNumberFormat="1" applyFont="1" applyBorder="1" applyAlignment="1" applyProtection="1">
      <alignment horizontal="center" vertical="distributed"/>
      <protection hidden="1"/>
    </xf>
    <xf numFmtId="4" fontId="44" fillId="0" borderId="0" xfId="0" applyNumberFormat="1" applyFont="1" applyAlignment="1">
      <alignment horizontal="center" vertical="top"/>
    </xf>
    <xf numFmtId="0" fontId="45" fillId="0" borderId="2" xfId="0" applyFont="1" applyBorder="1" applyAlignment="1">
      <alignment vertical="top" wrapText="1"/>
    </xf>
    <xf numFmtId="4" fontId="45" fillId="0" borderId="2" xfId="0" applyNumberFormat="1" applyFont="1" applyBorder="1" applyAlignment="1">
      <alignment horizontal="center" vertical="distributed"/>
    </xf>
    <xf numFmtId="4" fontId="44" fillId="0" borderId="0" xfId="0" applyNumberFormat="1" applyFont="1" applyAlignment="1" applyProtection="1">
      <alignment horizontal="center" vertical="top"/>
      <protection hidden="1"/>
    </xf>
    <xf numFmtId="0" fontId="44" fillId="0" borderId="3" xfId="4" applyFont="1" applyBorder="1" applyAlignment="1" applyProtection="1">
      <alignment horizontal="center" vertical="center" wrapText="1"/>
      <protection hidden="1"/>
    </xf>
    <xf numFmtId="4" fontId="44" fillId="0" borderId="3" xfId="0" applyNumberFormat="1" applyFont="1" applyBorder="1" applyAlignment="1" applyProtection="1">
      <alignment horizontal="center" vertical="center" wrapText="1"/>
      <protection hidden="1"/>
    </xf>
    <xf numFmtId="0" fontId="41" fillId="0" borderId="3" xfId="0" applyFont="1" applyBorder="1" applyProtection="1">
      <protection hidden="1"/>
    </xf>
    <xf numFmtId="4" fontId="41" fillId="0" borderId="0" xfId="0" applyNumberFormat="1" applyFont="1" applyAlignment="1" applyProtection="1">
      <alignment vertical="top"/>
      <protection hidden="1"/>
    </xf>
    <xf numFmtId="0" fontId="41" fillId="0" borderId="3" xfId="0" applyFont="1" applyBorder="1" applyAlignment="1" applyProtection="1">
      <alignment vertical="top" wrapText="1"/>
      <protection hidden="1"/>
    </xf>
    <xf numFmtId="4" fontId="41" fillId="0" borderId="3" xfId="0" applyNumberFormat="1" applyFont="1" applyBorder="1" applyAlignment="1" applyProtection="1">
      <alignment horizontal="left" vertical="top" wrapText="1"/>
      <protection hidden="1"/>
    </xf>
    <xf numFmtId="14" fontId="41" fillId="0" borderId="3" xfId="0" applyNumberFormat="1" applyFont="1" applyBorder="1" applyProtection="1">
      <protection hidden="1"/>
    </xf>
    <xf numFmtId="4" fontId="42" fillId="0" borderId="0" xfId="0" applyNumberFormat="1" applyFont="1" applyAlignment="1" applyProtection="1">
      <alignment vertical="top"/>
      <protection hidden="1"/>
    </xf>
    <xf numFmtId="0" fontId="42" fillId="0" borderId="3" xfId="0" applyFont="1" applyBorder="1" applyAlignment="1" applyProtection="1">
      <alignment vertical="top" wrapText="1"/>
      <protection hidden="1"/>
    </xf>
    <xf numFmtId="4" fontId="42" fillId="0" borderId="3" xfId="0" applyNumberFormat="1" applyFont="1" applyBorder="1" applyAlignment="1" applyProtection="1">
      <alignment horizontal="left" vertical="top" wrapText="1"/>
      <protection hidden="1"/>
    </xf>
    <xf numFmtId="0" fontId="42" fillId="0" borderId="3" xfId="0" applyFont="1" applyBorder="1" applyProtection="1">
      <protection hidden="1"/>
    </xf>
    <xf numFmtId="0" fontId="41" fillId="0" borderId="0" xfId="0" applyFont="1" applyProtection="1">
      <protection hidden="1"/>
    </xf>
    <xf numFmtId="3" fontId="41" fillId="0" borderId="0" xfId="0" applyNumberFormat="1" applyFont="1" applyAlignment="1" applyProtection="1">
      <alignment horizontal="center" vertical="center"/>
      <protection hidden="1"/>
    </xf>
    <xf numFmtId="4" fontId="41" fillId="0" borderId="0" xfId="0" applyNumberFormat="1" applyFont="1" applyAlignment="1" applyProtection="1">
      <alignment vertical="top" wrapText="1"/>
      <protection hidden="1"/>
    </xf>
    <xf numFmtId="3" fontId="41" fillId="0" borderId="0" xfId="0" applyNumberFormat="1" applyFont="1" applyAlignment="1" applyProtection="1">
      <alignment horizontal="right" vertical="top"/>
      <protection hidden="1"/>
    </xf>
    <xf numFmtId="0" fontId="42" fillId="0" borderId="2" xfId="0" applyFont="1" applyBorder="1" applyAlignment="1">
      <alignment vertical="top" wrapText="1"/>
    </xf>
    <xf numFmtId="4" fontId="41" fillId="0" borderId="0" xfId="0" applyNumberFormat="1" applyFont="1" applyAlignment="1">
      <alignment horizontal="center" vertical="center"/>
    </xf>
    <xf numFmtId="0" fontId="41" fillId="0" borderId="3" xfId="0" applyFont="1" applyBorder="1" applyAlignment="1">
      <alignment vertical="top" wrapText="1"/>
    </xf>
    <xf numFmtId="0" fontId="42" fillId="0" borderId="0" xfId="0" applyFont="1" applyAlignment="1">
      <alignment horizontal="center" vertical="center"/>
    </xf>
    <xf numFmtId="0" fontId="42" fillId="0" borderId="3" xfId="0" applyFont="1" applyBorder="1" applyAlignment="1">
      <alignment vertical="top" wrapText="1"/>
    </xf>
    <xf numFmtId="0" fontId="41" fillId="4" borderId="3" xfId="0" applyFont="1" applyFill="1" applyBorder="1" applyAlignment="1">
      <alignment vertical="top" wrapText="1"/>
    </xf>
    <xf numFmtId="3" fontId="41" fillId="4" borderId="3" xfId="0" applyNumberFormat="1" applyFont="1" applyFill="1" applyBorder="1" applyAlignment="1">
      <alignment vertical="top" wrapText="1"/>
    </xf>
    <xf numFmtId="3" fontId="42" fillId="3" borderId="0" xfId="0" applyNumberFormat="1" applyFont="1" applyFill="1" applyAlignment="1">
      <alignment horizontal="center" vertical="center"/>
    </xf>
    <xf numFmtId="3" fontId="41" fillId="3" borderId="0" xfId="0" applyNumberFormat="1" applyFont="1" applyFill="1" applyAlignment="1">
      <alignment vertical="top" wrapText="1"/>
    </xf>
    <xf numFmtId="3" fontId="42" fillId="3" borderId="0" xfId="0" applyNumberFormat="1" applyFont="1" applyFill="1" applyAlignment="1">
      <alignment vertical="top" wrapText="1"/>
    </xf>
    <xf numFmtId="4" fontId="42" fillId="3" borderId="0" xfId="0" applyNumberFormat="1" applyFont="1" applyFill="1" applyAlignment="1">
      <alignment horizontal="center"/>
    </xf>
    <xf numFmtId="3" fontId="42" fillId="3" borderId="3" xfId="0" applyNumberFormat="1" applyFont="1" applyFill="1" applyBorder="1" applyAlignment="1">
      <alignment vertical="top" wrapText="1"/>
    </xf>
    <xf numFmtId="4" fontId="42" fillId="3" borderId="3" xfId="0" applyNumberFormat="1" applyFont="1" applyFill="1" applyBorder="1" applyAlignment="1">
      <alignment horizontal="center"/>
    </xf>
    <xf numFmtId="3" fontId="41" fillId="3" borderId="0" xfId="0" applyNumberFormat="1" applyFont="1" applyFill="1" applyAlignment="1">
      <alignment horizontal="left" vertical="top" wrapText="1"/>
    </xf>
    <xf numFmtId="4" fontId="42" fillId="3" borderId="9" xfId="0" applyNumberFormat="1" applyFont="1" applyFill="1" applyBorder="1" applyAlignment="1">
      <alignment horizontal="center"/>
    </xf>
    <xf numFmtId="4" fontId="42" fillId="2" borderId="7" xfId="0" applyNumberFormat="1" applyFont="1" applyFill="1" applyBorder="1" applyAlignment="1" applyProtection="1">
      <alignment horizontal="center"/>
      <protection locked="0"/>
    </xf>
    <xf numFmtId="4" fontId="42" fillId="2" borderId="8" xfId="0" applyNumberFormat="1" applyFont="1" applyFill="1" applyBorder="1" applyAlignment="1" applyProtection="1">
      <alignment horizontal="center"/>
      <protection locked="0"/>
    </xf>
    <xf numFmtId="0" fontId="42" fillId="5" borderId="0" xfId="0" applyFont="1" applyFill="1" applyAlignment="1">
      <alignment vertical="top" wrapText="1"/>
    </xf>
    <xf numFmtId="41" fontId="48" fillId="5" borderId="3" xfId="5" applyNumberFormat="1" applyFont="1" applyFill="1" applyBorder="1" applyAlignment="1" applyProtection="1">
      <alignment horizontal="center"/>
    </xf>
    <xf numFmtId="0" fontId="41" fillId="0" borderId="0" xfId="0" applyFont="1" applyAlignment="1">
      <alignment vertical="top" wrapText="1"/>
    </xf>
    <xf numFmtId="4" fontId="41" fillId="0" borderId="0" xfId="0" applyNumberFormat="1" applyFont="1" applyAlignment="1">
      <alignment horizontal="center"/>
    </xf>
    <xf numFmtId="4" fontId="41" fillId="0" borderId="0" xfId="0" applyNumberFormat="1" applyFont="1"/>
    <xf numFmtId="0" fontId="42" fillId="0" borderId="3" xfId="0" applyFont="1" applyBorder="1"/>
    <xf numFmtId="4" fontId="42" fillId="0" borderId="3" xfId="0" applyNumberFormat="1" applyFont="1" applyBorder="1"/>
    <xf numFmtId="0" fontId="42" fillId="0" borderId="0" xfId="0" applyFont="1"/>
    <xf numFmtId="4" fontId="41" fillId="0" borderId="3" xfId="0" applyNumberFormat="1" applyFont="1" applyBorder="1" applyAlignment="1">
      <alignment horizontal="center"/>
    </xf>
    <xf numFmtId="4" fontId="41" fillId="0" borderId="3" xfId="0" applyNumberFormat="1" applyFont="1" applyBorder="1"/>
    <xf numFmtId="4" fontId="41" fillId="4" borderId="3" xfId="0" applyNumberFormat="1" applyFont="1" applyFill="1" applyBorder="1" applyAlignment="1">
      <alignment horizontal="center"/>
    </xf>
    <xf numFmtId="0" fontId="44" fillId="4" borderId="3" xfId="0" applyFont="1" applyFill="1" applyBorder="1" applyAlignment="1">
      <alignment horizontal="left" vertical="center" wrapText="1"/>
    </xf>
    <xf numFmtId="0" fontId="45" fillId="4" borderId="3" xfId="0" applyFont="1" applyFill="1" applyBorder="1" applyAlignment="1">
      <alignment horizontal="left" vertical="center" wrapText="1"/>
    </xf>
    <xf numFmtId="10" fontId="41" fillId="4" borderId="3" xfId="0" applyNumberFormat="1" applyFont="1" applyFill="1" applyBorder="1" applyAlignment="1">
      <alignment horizontal="center"/>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1"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1"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1"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2" fillId="4" borderId="3" xfId="1" applyNumberFormat="1" applyFont="1" applyFill="1" applyBorder="1" applyAlignment="1">
      <alignment horizontal="center" vertical="center"/>
    </xf>
    <xf numFmtId="4" fontId="49" fillId="3" borderId="0" xfId="0" applyNumberFormat="1" applyFont="1" applyFill="1" applyAlignment="1">
      <alignment horizontal="center" vertical="center"/>
    </xf>
    <xf numFmtId="164" fontId="19" fillId="0" borderId="3" xfId="5" applyNumberFormat="1" applyFont="1" applyFill="1" applyBorder="1" applyAlignment="1" applyProtection="1">
      <alignment horizontal="center" vertical="center"/>
    </xf>
    <xf numFmtId="0" fontId="41" fillId="3" borderId="3" xfId="0" applyFont="1" applyFill="1" applyBorder="1" applyAlignment="1">
      <alignment horizontal="center" vertical="center"/>
    </xf>
    <xf numFmtId="0" fontId="42" fillId="3" borderId="3" xfId="0" applyFont="1" applyFill="1" applyBorder="1" applyAlignment="1">
      <alignment horizontal="center" vertical="distributed" wrapText="1"/>
    </xf>
    <xf numFmtId="4" fontId="43" fillId="3" borderId="3" xfId="0" applyNumberFormat="1" applyFont="1" applyFill="1" applyBorder="1" applyAlignment="1">
      <alignment horizontal="center"/>
    </xf>
    <xf numFmtId="4" fontId="41" fillId="3" borderId="3" xfId="0" applyNumberFormat="1" applyFont="1" applyFill="1" applyBorder="1" applyAlignment="1" applyProtection="1">
      <alignment horizontal="right" vertical="center" wrapText="1"/>
      <protection locked="0"/>
    </xf>
    <xf numFmtId="3" fontId="41" fillId="3" borderId="0" xfId="0" applyNumberFormat="1" applyFont="1" applyFill="1" applyAlignment="1">
      <alignment horizontal="right" vertical="top"/>
    </xf>
    <xf numFmtId="0" fontId="44" fillId="3" borderId="0" xfId="0" applyFont="1" applyFill="1" applyAlignment="1">
      <alignment horizontal="center" vertical="center"/>
    </xf>
    <xf numFmtId="3" fontId="42" fillId="3" borderId="3" xfId="0" applyNumberFormat="1" applyFont="1" applyFill="1" applyBorder="1" applyAlignment="1">
      <alignment horizontal="center" vertical="center"/>
    </xf>
    <xf numFmtId="0" fontId="41" fillId="3" borderId="3" xfId="0" applyFont="1" applyFill="1" applyBorder="1" applyProtection="1">
      <protection hidden="1"/>
    </xf>
    <xf numFmtId="14" fontId="41" fillId="3" borderId="3" xfId="0" applyNumberFormat="1" applyFont="1" applyFill="1" applyBorder="1" applyProtection="1">
      <protection hidden="1"/>
    </xf>
    <xf numFmtId="0" fontId="42" fillId="3" borderId="3" xfId="0" applyFont="1" applyFill="1" applyBorder="1" applyProtection="1">
      <protection hidden="1"/>
    </xf>
    <xf numFmtId="3" fontId="41" fillId="3" borderId="0" xfId="0" applyNumberFormat="1" applyFont="1" applyFill="1" applyAlignment="1" applyProtection="1">
      <alignment horizontal="right" vertical="top"/>
      <protection hidden="1"/>
    </xf>
    <xf numFmtId="4" fontId="42" fillId="3" borderId="7" xfId="0" applyNumberFormat="1" applyFont="1" applyFill="1" applyBorder="1" applyAlignment="1" applyProtection="1">
      <alignment horizontal="center"/>
      <protection locked="0"/>
    </xf>
    <xf numFmtId="4" fontId="42" fillId="3" borderId="8" xfId="0" applyNumberFormat="1" applyFont="1" applyFill="1" applyBorder="1" applyAlignment="1" applyProtection="1">
      <alignment horizontal="center"/>
      <protection locked="0"/>
    </xf>
    <xf numFmtId="41" fontId="48" fillId="3" borderId="3" xfId="5" applyNumberFormat="1" applyFont="1" applyFill="1" applyBorder="1" applyAlignment="1" applyProtection="1">
      <alignment horizontal="center"/>
    </xf>
    <xf numFmtId="0" fontId="41" fillId="3" borderId="0" xfId="0" applyFont="1" applyFill="1"/>
    <xf numFmtId="0" fontId="42" fillId="3" borderId="3" xfId="0" applyFont="1" applyFill="1" applyBorder="1"/>
    <xf numFmtId="4" fontId="41" fillId="3" borderId="3" xfId="0" applyNumberFormat="1" applyFont="1" applyFill="1" applyBorder="1" applyAlignment="1">
      <alignment horizontal="center"/>
    </xf>
    <xf numFmtId="4" fontId="41" fillId="3" borderId="3" xfId="0" applyNumberFormat="1" applyFont="1" applyFill="1" applyBorder="1"/>
    <xf numFmtId="4" fontId="44" fillId="0" borderId="3" xfId="0" applyNumberFormat="1" applyFont="1" applyBorder="1" applyAlignment="1">
      <alignment horizontal="center" vertical="center"/>
    </xf>
    <xf numFmtId="0" fontId="44" fillId="0" borderId="3" xfId="0" applyFont="1" applyBorder="1" applyAlignment="1">
      <alignment horizontal="center" vertical="center"/>
    </xf>
    <xf numFmtId="0" fontId="28" fillId="0" borderId="0" xfId="0" applyFont="1" applyAlignment="1">
      <alignment horizontal="left" vertical="top" wrapText="1"/>
    </xf>
    <xf numFmtId="10" fontId="17" fillId="0" borderId="0" xfId="1" applyNumberFormat="1" applyFont="1" applyAlignment="1">
      <alignment horizontal="right" vertical="top"/>
    </xf>
    <xf numFmtId="0" fontId="40" fillId="0" borderId="0" xfId="0" applyFont="1"/>
    <xf numFmtId="0" fontId="40" fillId="0" borderId="15" xfId="0" applyFont="1" applyBorder="1" applyAlignment="1">
      <alignment vertical="center" wrapText="1"/>
    </xf>
    <xf numFmtId="0" fontId="40" fillId="0" borderId="16" xfId="0" applyFont="1" applyBorder="1" applyAlignment="1">
      <alignment vertical="center" wrapText="1"/>
    </xf>
    <xf numFmtId="0" fontId="40" fillId="0" borderId="17" xfId="0" applyFont="1" applyBorder="1" applyAlignment="1">
      <alignment vertical="center" wrapText="1"/>
    </xf>
    <xf numFmtId="0" fontId="40" fillId="0" borderId="16" xfId="0" applyFont="1" applyBorder="1" applyAlignment="1">
      <alignment vertical="top" wrapText="1"/>
    </xf>
    <xf numFmtId="0" fontId="40" fillId="0" borderId="0" xfId="0" applyFont="1" applyAlignment="1">
      <alignment vertical="top" wrapText="1"/>
    </xf>
    <xf numFmtId="0" fontId="40" fillId="0" borderId="12" xfId="0" applyFont="1" applyBorder="1" applyAlignment="1">
      <alignment horizontal="center" vertical="center" wrapText="1"/>
    </xf>
    <xf numFmtId="0" fontId="40" fillId="0" borderId="13" xfId="0" applyFont="1" applyBorder="1" applyAlignment="1">
      <alignment vertical="top" wrapText="1"/>
    </xf>
    <xf numFmtId="0" fontId="40" fillId="0" borderId="14" xfId="0" applyFont="1" applyBorder="1" applyAlignment="1">
      <alignment vertical="center" wrapText="1"/>
    </xf>
    <xf numFmtId="0" fontId="40" fillId="0" borderId="12" xfId="0" applyFont="1" applyBorder="1" applyAlignment="1">
      <alignment vertical="center" wrapText="1"/>
    </xf>
    <xf numFmtId="3" fontId="7" fillId="0" borderId="3" xfId="0" applyNumberFormat="1" applyFont="1" applyBorder="1" applyAlignment="1">
      <alignment horizontal="center" wrapText="1"/>
    </xf>
    <xf numFmtId="4" fontId="16" fillId="0" borderId="3" xfId="0" applyNumberFormat="1" applyFont="1" applyBorder="1" applyAlignment="1">
      <alignment vertical="top" wrapText="1"/>
    </xf>
    <xf numFmtId="0" fontId="50" fillId="0" borderId="0" xfId="0" applyFont="1" applyAlignment="1">
      <alignment vertical="top" wrapText="1"/>
    </xf>
    <xf numFmtId="0" fontId="0" fillId="0" borderId="0" xfId="0" applyAlignment="1">
      <alignment vertical="top" wrapText="1"/>
    </xf>
    <xf numFmtId="0" fontId="51" fillId="0" borderId="0" xfId="1" applyFont="1" applyAlignment="1" applyProtection="1">
      <alignment vertical="top"/>
      <protection hidden="1"/>
    </xf>
    <xf numFmtId="4" fontId="52" fillId="0" borderId="0" xfId="1" applyNumberFormat="1" applyFont="1" applyAlignment="1" applyProtection="1">
      <alignment horizontal="center" vertical="center" wrapText="1"/>
      <protection hidden="1"/>
    </xf>
    <xf numFmtId="0" fontId="51" fillId="0" borderId="0" xfId="1" applyFont="1" applyAlignment="1" applyProtection="1">
      <alignment horizontal="center" vertical="top"/>
      <protection hidden="1"/>
    </xf>
    <xf numFmtId="4" fontId="52" fillId="3" borderId="0" xfId="1" applyNumberFormat="1" applyFont="1" applyFill="1" applyAlignment="1" applyProtection="1">
      <alignment horizontal="right" vertical="top"/>
      <protection hidden="1"/>
    </xf>
    <xf numFmtId="0" fontId="52" fillId="3" borderId="0" xfId="1" applyFont="1" applyFill="1" applyAlignment="1" applyProtection="1">
      <alignment horizontal="center" vertical="top"/>
      <protection hidden="1"/>
    </xf>
    <xf numFmtId="4" fontId="51" fillId="0" borderId="0" xfId="1" applyNumberFormat="1" applyFont="1" applyAlignment="1" applyProtection="1">
      <alignment vertical="top"/>
      <protection hidden="1"/>
    </xf>
    <xf numFmtId="4" fontId="51" fillId="0" borderId="0" xfId="1" applyNumberFormat="1" applyFont="1" applyAlignment="1" applyProtection="1">
      <alignment horizontal="center" vertical="top"/>
      <protection hidden="1"/>
    </xf>
    <xf numFmtId="0" fontId="51" fillId="3" borderId="0" xfId="1" applyFont="1" applyFill="1" applyAlignment="1" applyProtection="1">
      <alignment horizontal="center" vertical="top"/>
      <protection hidden="1"/>
    </xf>
    <xf numFmtId="0" fontId="51" fillId="3" borderId="0" xfId="1" applyFont="1" applyFill="1" applyAlignment="1">
      <alignment horizontal="center" vertical="top"/>
    </xf>
    <xf numFmtId="0" fontId="52" fillId="0" borderId="0" xfId="1" applyFont="1" applyAlignment="1" applyProtection="1">
      <alignment horizontal="center" vertical="top"/>
      <protection hidden="1"/>
    </xf>
    <xf numFmtId="0" fontId="51" fillId="0" borderId="0" xfId="1" applyFont="1" applyAlignment="1">
      <alignment vertical="top"/>
    </xf>
    <xf numFmtId="0" fontId="8" fillId="3" borderId="0" xfId="5" applyNumberFormat="1" applyFont="1" applyFill="1" applyBorder="1" applyAlignment="1" applyProtection="1">
      <alignment horizontal="center" vertical="top"/>
      <protection locked="0"/>
    </xf>
    <xf numFmtId="4" fontId="10" fillId="3" borderId="3" xfId="1" applyNumberFormat="1" applyFont="1" applyFill="1" applyBorder="1" applyAlignment="1">
      <alignment vertical="top"/>
    </xf>
    <xf numFmtId="0" fontId="55" fillId="0" borderId="0" xfId="1" applyFont="1" applyAlignment="1" applyProtection="1">
      <alignment horizontal="center" vertical="top"/>
      <protection hidden="1"/>
    </xf>
    <xf numFmtId="4" fontId="56" fillId="3" borderId="0" xfId="1" applyNumberFormat="1" applyFont="1" applyFill="1" applyAlignment="1">
      <alignment horizontal="right" vertical="top"/>
    </xf>
    <xf numFmtId="0" fontId="57" fillId="3" borderId="0" xfId="1" applyFont="1" applyFill="1" applyAlignment="1" applyProtection="1">
      <alignment horizontal="center" vertical="top"/>
      <protection hidden="1"/>
    </xf>
    <xf numFmtId="4" fontId="58" fillId="0" borderId="0" xfId="1" applyNumberFormat="1" applyFont="1" applyAlignment="1">
      <alignment horizontal="right" vertical="top"/>
    </xf>
    <xf numFmtId="0" fontId="54" fillId="0" borderId="0" xfId="1" applyFont="1" applyAlignment="1">
      <alignment vertical="top"/>
    </xf>
    <xf numFmtId="0" fontId="59" fillId="0" borderId="0" xfId="1" applyFont="1" applyAlignment="1">
      <alignment vertical="top"/>
    </xf>
    <xf numFmtId="0" fontId="58" fillId="0" borderId="0" xfId="1" applyFont="1" applyAlignment="1">
      <alignment vertical="top" wrapText="1"/>
    </xf>
    <xf numFmtId="0" fontId="17" fillId="0" borderId="0" xfId="1" applyFont="1" applyAlignment="1">
      <alignment horizontal="center" vertical="top" wrapText="1"/>
    </xf>
    <xf numFmtId="0" fontId="18" fillId="0" borderId="0" xfId="1" applyFont="1" applyAlignment="1">
      <alignment vertical="top" wrapText="1"/>
    </xf>
    <xf numFmtId="4" fontId="60" fillId="0" borderId="0" xfId="1" applyNumberFormat="1" applyFont="1" applyAlignment="1" applyProtection="1">
      <alignment vertical="top"/>
      <protection hidden="1"/>
    </xf>
    <xf numFmtId="0" fontId="60" fillId="0" borderId="0" xfId="1" applyFont="1" applyAlignment="1" applyProtection="1">
      <alignment vertical="top"/>
      <protection hidden="1"/>
    </xf>
    <xf numFmtId="0" fontId="61" fillId="3" borderId="0" xfId="0" applyFont="1" applyFill="1" applyAlignment="1">
      <alignment horizontal="center" vertical="center" wrapText="1"/>
    </xf>
    <xf numFmtId="0" fontId="17" fillId="3" borderId="0" xfId="1" applyFont="1" applyFill="1" applyAlignment="1">
      <alignment vertical="top" wrapText="1"/>
    </xf>
    <xf numFmtId="4" fontId="17" fillId="3" borderId="0" xfId="1" applyNumberFormat="1" applyFont="1" applyFill="1" applyAlignment="1">
      <alignment vertical="top" wrapText="1"/>
    </xf>
    <xf numFmtId="4" fontId="17" fillId="3" borderId="0" xfId="1" applyNumberFormat="1" applyFont="1" applyFill="1" applyAlignment="1">
      <alignment horizontal="center" vertical="center" wrapText="1"/>
    </xf>
    <xf numFmtId="0" fontId="62" fillId="3" borderId="0" xfId="0" applyFont="1" applyFill="1" applyAlignment="1">
      <alignment horizontal="right" vertical="center" wrapText="1"/>
    </xf>
    <xf numFmtId="0" fontId="60" fillId="0" borderId="0" xfId="1" applyFont="1" applyAlignment="1">
      <alignment vertical="top"/>
    </xf>
    <xf numFmtId="49" fontId="17" fillId="3" borderId="0" xfId="1" applyNumberFormat="1" applyFont="1" applyFill="1" applyAlignment="1">
      <alignment horizontal="center" vertical="top"/>
    </xf>
    <xf numFmtId="4" fontId="17" fillId="3" borderId="0" xfId="0" applyNumberFormat="1" applyFont="1" applyFill="1" applyAlignment="1" applyProtection="1">
      <alignment horizontal="right" vertical="center" wrapText="1"/>
      <protection locked="0"/>
    </xf>
    <xf numFmtId="10" fontId="17" fillId="3" borderId="0" xfId="1" applyNumberFormat="1" applyFont="1" applyFill="1" applyAlignment="1">
      <alignment horizontal="center" vertical="center"/>
    </xf>
    <xf numFmtId="4" fontId="17" fillId="3" borderId="0" xfId="1" applyNumberFormat="1" applyFont="1" applyFill="1" applyAlignment="1">
      <alignment horizontal="center" vertical="center"/>
    </xf>
    <xf numFmtId="49" fontId="17" fillId="0" borderId="0" xfId="1" applyNumberFormat="1" applyFont="1" applyAlignment="1">
      <alignment horizontal="center" vertical="top"/>
    </xf>
    <xf numFmtId="0" fontId="17" fillId="0" borderId="0" xfId="1" applyFont="1" applyAlignment="1">
      <alignment vertical="top" wrapText="1"/>
    </xf>
    <xf numFmtId="0" fontId="30" fillId="0" borderId="3" xfId="1" applyFont="1" applyBorder="1" applyAlignment="1">
      <alignment vertical="top" wrapText="1"/>
    </xf>
    <xf numFmtId="4" fontId="7" fillId="0" borderId="0" xfId="0" applyNumberFormat="1"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0" fontId="16" fillId="0" borderId="3" xfId="1" applyFont="1" applyBorder="1" applyAlignment="1">
      <alignment horizontal="left" vertical="top" wrapText="1"/>
    </xf>
    <xf numFmtId="4" fontId="63" fillId="3" borderId="3" xfId="1" applyNumberFormat="1" applyFont="1" applyFill="1" applyBorder="1" applyAlignment="1">
      <alignment horizontal="right" vertical="top"/>
    </xf>
    <xf numFmtId="0" fontId="64" fillId="0" borderId="3" xfId="1" applyFont="1" applyBorder="1" applyAlignment="1">
      <alignment horizontal="center" vertical="top"/>
    </xf>
    <xf numFmtId="0" fontId="65" fillId="0" borderId="0" xfId="1" applyFont="1" applyAlignment="1" applyProtection="1">
      <alignment vertical="top"/>
      <protection hidden="1"/>
    </xf>
    <xf numFmtId="4" fontId="66" fillId="0" borderId="0" xfId="1" applyNumberFormat="1" applyFont="1" applyAlignment="1" applyProtection="1">
      <alignment horizontal="center" vertical="center" wrapText="1"/>
      <protection hidden="1"/>
    </xf>
    <xf numFmtId="0" fontId="65" fillId="0" borderId="0" xfId="1" applyFont="1" applyAlignment="1" applyProtection="1">
      <alignment horizontal="center" vertical="top"/>
      <protection hidden="1"/>
    </xf>
    <xf numFmtId="4" fontId="66" fillId="3" borderId="0" xfId="1" applyNumberFormat="1" applyFont="1" applyFill="1" applyAlignment="1" applyProtection="1">
      <alignment horizontal="right" vertical="top"/>
      <protection hidden="1"/>
    </xf>
    <xf numFmtId="0" fontId="66" fillId="3" borderId="0" xfId="1" applyFont="1" applyFill="1" applyAlignment="1" applyProtection="1">
      <alignment horizontal="center" vertical="top"/>
      <protection hidden="1"/>
    </xf>
    <xf numFmtId="0" fontId="65" fillId="3" borderId="0" xfId="1" applyFont="1" applyFill="1" applyAlignment="1" applyProtection="1">
      <alignment horizontal="center" vertical="top"/>
      <protection hidden="1"/>
    </xf>
    <xf numFmtId="0" fontId="65" fillId="3" borderId="0" xfId="1" applyFont="1" applyFill="1" applyAlignment="1">
      <alignment horizontal="center" vertical="top"/>
    </xf>
    <xf numFmtId="0" fontId="66" fillId="0" borderId="0" xfId="1" applyFont="1" applyAlignment="1" applyProtection="1">
      <alignment horizontal="center" vertical="top"/>
      <protection hidden="1"/>
    </xf>
    <xf numFmtId="0" fontId="8" fillId="3" borderId="11" xfId="1" applyFont="1" applyFill="1" applyBorder="1" applyAlignment="1">
      <alignment vertical="top" wrapText="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65" fillId="0" borderId="0" xfId="1" applyFont="1" applyAlignment="1">
      <alignment vertical="top"/>
    </xf>
    <xf numFmtId="0" fontId="7" fillId="3" borderId="0" xfId="0" applyFont="1" applyFill="1" applyAlignment="1">
      <alignment vertical="top" wrapText="1"/>
    </xf>
    <xf numFmtId="4" fontId="8" fillId="3" borderId="0" xfId="1" applyNumberFormat="1" applyFont="1" applyFill="1" applyAlignment="1">
      <alignment horizontal="right" vertical="top"/>
    </xf>
    <xf numFmtId="49" fontId="22" fillId="3" borderId="0" xfId="1" applyNumberFormat="1" applyFont="1" applyFill="1" applyAlignment="1">
      <alignment horizontal="center" vertical="top"/>
    </xf>
    <xf numFmtId="0" fontId="56" fillId="3" borderId="0" xfId="1" applyFont="1" applyFill="1" applyAlignment="1">
      <alignment vertical="top" wrapText="1"/>
    </xf>
    <xf numFmtId="0" fontId="9" fillId="0" borderId="3" xfId="1" applyFont="1" applyBorder="1" applyAlignment="1">
      <alignment horizontal="right" vertical="top" wrapText="1"/>
    </xf>
    <xf numFmtId="4" fontId="8" fillId="2" borderId="3" xfId="1" applyNumberFormat="1" applyFont="1" applyFill="1" applyBorder="1" applyAlignment="1" applyProtection="1">
      <alignment horizontal="right" vertical="top"/>
      <protection locked="0"/>
    </xf>
    <xf numFmtId="49" fontId="13" fillId="3" borderId="0" xfId="1" applyNumberFormat="1" applyFont="1" applyFill="1" applyAlignment="1">
      <alignment horizontal="center" vertical="top"/>
    </xf>
    <xf numFmtId="0" fontId="13" fillId="3" borderId="0" xfId="1" applyFont="1" applyFill="1" applyAlignment="1">
      <alignment vertical="top" wrapText="1"/>
    </xf>
    <xf numFmtId="4" fontId="13" fillId="3" borderId="0" xfId="1" applyNumberFormat="1" applyFont="1" applyFill="1" applyAlignment="1">
      <alignment horizontal="center" vertical="distributed"/>
    </xf>
    <xf numFmtId="10" fontId="13" fillId="3" borderId="0" xfId="1" applyNumberFormat="1" applyFont="1" applyFill="1" applyAlignment="1">
      <alignment horizontal="center" vertical="center"/>
    </xf>
    <xf numFmtId="4" fontId="13" fillId="3" borderId="0" xfId="1" applyNumberFormat="1" applyFont="1" applyFill="1" applyAlignment="1">
      <alignment horizontal="center" vertical="center"/>
    </xf>
    <xf numFmtId="10" fontId="13" fillId="0" borderId="0" xfId="1" applyNumberFormat="1" applyFont="1" applyAlignment="1">
      <alignment horizontal="right" vertical="top"/>
    </xf>
    <xf numFmtId="4" fontId="13" fillId="3" borderId="0" xfId="1" applyNumberFormat="1" applyFont="1" applyFill="1" applyAlignment="1">
      <alignment vertical="top"/>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4" fontId="13" fillId="3" borderId="0" xfId="0" applyNumberFormat="1" applyFont="1" applyFill="1" applyAlignment="1" applyProtection="1">
      <alignment horizontal="right" vertical="center" wrapText="1"/>
      <protection locked="0"/>
    </xf>
    <xf numFmtId="9" fontId="35" fillId="0" borderId="0" xfId="1" applyNumberFormat="1" applyFont="1" applyAlignment="1">
      <alignment vertical="top"/>
    </xf>
    <xf numFmtId="9" fontId="51" fillId="0" borderId="0" xfId="1" applyNumberFormat="1" applyFont="1" applyAlignment="1">
      <alignment vertical="top"/>
    </xf>
    <xf numFmtId="4" fontId="35" fillId="0" borderId="0" xfId="1" applyNumberFormat="1" applyFont="1" applyAlignment="1">
      <alignment vertical="top"/>
    </xf>
    <xf numFmtId="49" fontId="13" fillId="0" borderId="0" xfId="1" applyNumberFormat="1" applyFont="1" applyAlignment="1">
      <alignment horizontal="center" vertical="top"/>
    </xf>
    <xf numFmtId="0" fontId="13" fillId="0" borderId="0" xfId="1" applyFont="1" applyAlignment="1">
      <alignment vertical="top" wrapText="1"/>
    </xf>
    <xf numFmtId="4" fontId="13" fillId="0" borderId="0" xfId="1" applyNumberFormat="1" applyFont="1" applyAlignment="1">
      <alignment vertical="top"/>
    </xf>
    <xf numFmtId="0" fontId="7" fillId="3" borderId="0" xfId="1" applyFont="1" applyFill="1" applyAlignment="1">
      <alignment vertical="top" wrapText="1"/>
    </xf>
    <xf numFmtId="4" fontId="7" fillId="3" borderId="0" xfId="0" applyNumberFormat="1" applyFont="1" applyFill="1" applyAlignment="1" applyProtection="1">
      <alignment horizontal="right" vertical="center" wrapText="1"/>
      <protection locked="0"/>
    </xf>
    <xf numFmtId="10" fontId="7" fillId="3" borderId="0" xfId="1" applyNumberFormat="1" applyFont="1" applyFill="1" applyAlignment="1">
      <alignment horizontal="center" vertical="center"/>
    </xf>
    <xf numFmtId="4" fontId="7" fillId="3" borderId="0" xfId="1" applyNumberFormat="1" applyFont="1" applyFill="1" applyAlignment="1">
      <alignment horizontal="center" vertical="center"/>
    </xf>
    <xf numFmtId="10" fontId="7" fillId="0" borderId="0" xfId="1" applyNumberFormat="1" applyFont="1" applyAlignment="1">
      <alignment horizontal="right" vertical="top"/>
    </xf>
    <xf numFmtId="3" fontId="31" fillId="0" borderId="0" xfId="1" applyNumberFormat="1" applyFont="1" applyAlignment="1">
      <alignment vertical="top"/>
    </xf>
    <xf numFmtId="9" fontId="31" fillId="0" borderId="0" xfId="1" applyNumberFormat="1" applyFont="1" applyAlignment="1">
      <alignment vertical="top"/>
    </xf>
    <xf numFmtId="9" fontId="65" fillId="0" borderId="0" xfId="1" applyNumberFormat="1" applyFont="1" applyAlignment="1">
      <alignment vertical="top"/>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10" fillId="3" borderId="3" xfId="0" applyNumberFormat="1" applyFont="1" applyFill="1" applyBorder="1" applyAlignment="1" applyProtection="1">
      <alignment horizontal="center" vertical="center" wrapText="1"/>
      <protection locked="0"/>
    </xf>
    <xf numFmtId="0" fontId="24" fillId="0" borderId="0" xfId="0" applyFont="1" applyAlignment="1">
      <alignment vertical="top" wrapText="1"/>
    </xf>
    <xf numFmtId="0" fontId="23" fillId="0" borderId="0" xfId="0" applyFont="1" applyAlignment="1">
      <alignment horizontal="left" vertical="top" wrapText="1"/>
    </xf>
    <xf numFmtId="0" fontId="28" fillId="0" borderId="0" xfId="0" applyFont="1" applyAlignment="1">
      <alignment horizontal="left" vertical="top" wrapText="1"/>
    </xf>
    <xf numFmtId="0" fontId="10" fillId="3" borderId="0" xfId="0" applyFont="1" applyFill="1" applyAlignment="1">
      <alignment horizontal="left" vertical="center" wrapText="1"/>
    </xf>
    <xf numFmtId="0" fontId="24" fillId="0" borderId="0" xfId="0" applyFont="1" applyAlignment="1">
      <alignment horizontal="left" vertical="top" wrapText="1"/>
    </xf>
    <xf numFmtId="0" fontId="40" fillId="0" borderId="18" xfId="0" applyFont="1" applyBorder="1" applyAlignment="1">
      <alignment horizontal="center" vertical="center" wrapText="1"/>
    </xf>
    <xf numFmtId="0" fontId="40" fillId="0" borderId="19" xfId="0" applyFont="1" applyBorder="1" applyAlignment="1">
      <alignment vertical="center" wrapText="1"/>
    </xf>
    <xf numFmtId="0" fontId="40" fillId="0" borderId="15" xfId="0" applyFont="1" applyBorder="1" applyAlignment="1">
      <alignment vertical="center" wrapText="1"/>
    </xf>
    <xf numFmtId="0" fontId="40" fillId="0" borderId="19" xfId="0" applyFont="1" applyBorder="1" applyAlignment="1">
      <alignment vertical="top" wrapText="1"/>
    </xf>
    <xf numFmtId="0" fontId="40" fillId="0" borderId="15" xfId="0"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3" xfId="1" applyFont="1" applyFill="1" applyBorder="1" applyAlignment="1">
      <alignment horizontal="left" vertical="top" wrapText="1"/>
    </xf>
    <xf numFmtId="0" fontId="8" fillId="0" borderId="3" xfId="1" applyFont="1" applyBorder="1" applyAlignment="1">
      <alignment vertical="top" wrapText="1"/>
    </xf>
    <xf numFmtId="49" fontId="13" fillId="3" borderId="0" xfId="1" applyNumberFormat="1" applyFont="1" applyFill="1" applyAlignment="1">
      <alignment horizontal="center" vertical="top"/>
    </xf>
    <xf numFmtId="4" fontId="17" fillId="3" borderId="0" xfId="1" applyNumberFormat="1" applyFont="1" applyFill="1" applyAlignment="1">
      <alignment horizontal="center" vertical="distributed"/>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3" xfId="1" applyNumberFormat="1" applyFont="1" applyBorder="1" applyAlignment="1">
      <alignment horizontal="center" vertical="top"/>
    </xf>
    <xf numFmtId="9" fontId="53" fillId="0" borderId="6" xfId="5" applyFont="1" applyBorder="1" applyAlignment="1">
      <alignment horizontal="left" vertical="top"/>
    </xf>
    <xf numFmtId="9" fontId="53" fillId="0" borderId="0" xfId="5" applyFont="1" applyBorder="1" applyAlignment="1">
      <alignment horizontal="left" vertical="top"/>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3" xfId="7" applyFont="1" applyFill="1" applyBorder="1" applyAlignment="1">
      <alignment horizontal="center" vertical="center" wrapText="1"/>
    </xf>
    <xf numFmtId="0" fontId="8"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2" fillId="4" borderId="1" xfId="0" applyFont="1" applyFill="1" applyBorder="1" applyAlignment="1">
      <alignment horizontal="center" vertical="distributed" wrapText="1"/>
    </xf>
    <xf numFmtId="0" fontId="42" fillId="4" borderId="1" xfId="0" applyFont="1" applyFill="1" applyBorder="1" applyAlignment="1">
      <alignment horizontal="center"/>
    </xf>
    <xf numFmtId="0" fontId="42" fillId="0" borderId="3" xfId="0" applyFont="1" applyBorder="1" applyAlignment="1">
      <alignment horizontal="left" vertical="distributed" wrapText="1"/>
    </xf>
    <xf numFmtId="4" fontId="41" fillId="0" borderId="3" xfId="0" applyNumberFormat="1" applyFont="1" applyBorder="1" applyAlignment="1">
      <alignment horizontal="center" vertical="distributed"/>
    </xf>
    <xf numFmtId="0" fontId="45" fillId="3" borderId="3" xfId="0" applyFont="1" applyFill="1" applyBorder="1" applyAlignment="1">
      <alignment horizontal="left" vertic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cellXfs>
  <cellStyles count="13">
    <cellStyle name="Normal" xfId="0" builtinId="0" customBuiltin="1"/>
    <cellStyle name="Normal 2" xfId="1"/>
    <cellStyle name="Normal 3" xfId="2"/>
    <cellStyle name="Normal 4" xfId="4"/>
    <cellStyle name="Normal 4 2" xfId="6"/>
    <cellStyle name="Percent 2" xfId="3"/>
    <cellStyle name="Pivot Table Category" xfId="9"/>
    <cellStyle name="Pivot Table Corner" xfId="8"/>
    <cellStyle name="Pivot Table Field" xfId="7"/>
    <cellStyle name="Pivot Table Result" xfId="12"/>
    <cellStyle name="Pivot Table Title" xfId="11"/>
    <cellStyle name="Pivot Table Value" xfId="1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
  <dimension ref="A1:P59"/>
  <sheetViews>
    <sheetView workbookViewId="0">
      <selection activeCell="F13" sqref="F13"/>
    </sheetView>
  </sheetViews>
  <sheetFormatPr defaultColWidth="8.85546875" defaultRowHeight="12.75" x14ac:dyDescent="0.2"/>
  <cols>
    <col min="1" max="1" width="3.7109375" style="29" customWidth="1"/>
    <col min="2" max="2" width="20.5703125" style="29" customWidth="1"/>
    <col min="3" max="4" width="8.85546875" style="29"/>
    <col min="5" max="5" width="14.5703125" style="29" customWidth="1"/>
    <col min="6" max="6" width="4.7109375" style="29" customWidth="1"/>
    <col min="7" max="10" width="8.85546875" style="29"/>
    <col min="11" max="11" width="12.5703125" style="29" bestFit="1" customWidth="1"/>
    <col min="12" max="12" width="11.28515625" style="29" bestFit="1" customWidth="1"/>
    <col min="13" max="16384" width="8.85546875" style="29"/>
  </cols>
  <sheetData>
    <row r="1" spans="1:16" x14ac:dyDescent="0.2">
      <c r="A1" s="28" t="s">
        <v>217</v>
      </c>
    </row>
    <row r="3" spans="1:16" ht="15.6" customHeight="1" x14ac:dyDescent="0.2">
      <c r="A3" s="32"/>
      <c r="B3" s="29" t="s">
        <v>220</v>
      </c>
    </row>
    <row r="4" spans="1:16" ht="15.6" customHeight="1" x14ac:dyDescent="0.2">
      <c r="A4" s="32"/>
      <c r="B4" s="29" t="s">
        <v>525</v>
      </c>
    </row>
    <row r="5" spans="1:16" x14ac:dyDescent="0.2">
      <c r="A5" s="32"/>
      <c r="B5" s="394" t="s">
        <v>484</v>
      </c>
      <c r="C5" s="394"/>
      <c r="D5" s="394"/>
      <c r="E5" s="394"/>
      <c r="F5" s="394"/>
      <c r="G5" s="394"/>
      <c r="H5" s="394"/>
      <c r="I5" s="394"/>
      <c r="J5" s="394"/>
      <c r="K5" s="394"/>
      <c r="L5" s="394"/>
      <c r="M5" s="394"/>
      <c r="N5" s="394"/>
      <c r="O5" s="32"/>
    </row>
    <row r="6" spans="1:16" x14ac:dyDescent="0.2">
      <c r="A6" s="32"/>
      <c r="B6" s="33"/>
      <c r="C6" s="33"/>
      <c r="D6" s="33"/>
      <c r="E6" s="33"/>
      <c r="F6" s="33"/>
      <c r="G6" s="33"/>
      <c r="H6" s="33"/>
      <c r="I6" s="33"/>
      <c r="J6" s="33"/>
      <c r="K6" s="33"/>
      <c r="L6" s="33"/>
      <c r="M6" s="33"/>
      <c r="N6" s="33"/>
      <c r="O6" s="32"/>
    </row>
    <row r="7" spans="1:16" ht="31.9" customHeight="1" x14ac:dyDescent="0.2">
      <c r="A7" s="32"/>
      <c r="B7" s="392" t="s">
        <v>490</v>
      </c>
      <c r="C7" s="392"/>
      <c r="D7" s="392"/>
      <c r="E7" s="392"/>
      <c r="F7" s="392"/>
      <c r="G7" s="392"/>
      <c r="H7" s="392"/>
      <c r="I7" s="392"/>
      <c r="J7" s="392"/>
      <c r="K7" s="392"/>
      <c r="L7" s="392"/>
      <c r="M7" s="392"/>
      <c r="N7" s="392"/>
      <c r="O7" s="392"/>
    </row>
    <row r="8" spans="1:16" s="35" customFormat="1" x14ac:dyDescent="0.2">
      <c r="A8" s="34"/>
      <c r="B8" s="392" t="s">
        <v>223</v>
      </c>
      <c r="C8" s="392"/>
      <c r="D8" s="392"/>
      <c r="E8" s="392"/>
      <c r="F8" s="392"/>
      <c r="G8" s="392"/>
      <c r="H8" s="392"/>
      <c r="I8" s="392"/>
      <c r="J8" s="392"/>
      <c r="K8" s="392"/>
      <c r="L8" s="392"/>
      <c r="M8" s="392"/>
      <c r="N8" s="392"/>
      <c r="O8" s="392"/>
    </row>
    <row r="9" spans="1:16" ht="25.9" customHeight="1" x14ac:dyDescent="0.2">
      <c r="A9" s="32"/>
      <c r="B9" s="394" t="s">
        <v>213</v>
      </c>
      <c r="C9" s="394"/>
      <c r="D9" s="394"/>
      <c r="E9" s="394"/>
      <c r="F9" s="394"/>
      <c r="G9" s="394"/>
      <c r="H9" s="394"/>
      <c r="I9" s="394"/>
      <c r="J9" s="394"/>
      <c r="K9" s="394"/>
      <c r="L9" s="394"/>
      <c r="M9" s="394"/>
      <c r="N9" s="394"/>
      <c r="O9" s="32"/>
    </row>
    <row r="10" spans="1:16" ht="25.15" customHeight="1" x14ac:dyDescent="0.2">
      <c r="A10" s="32"/>
      <c r="B10" s="29" t="s">
        <v>214</v>
      </c>
      <c r="C10" s="33"/>
      <c r="D10" s="33"/>
      <c r="E10" s="33"/>
      <c r="F10" s="36">
        <v>0.1</v>
      </c>
      <c r="G10" s="390" t="s">
        <v>531</v>
      </c>
      <c r="H10" s="390"/>
      <c r="I10" s="390"/>
      <c r="J10" s="390"/>
      <c r="K10" s="390"/>
      <c r="L10" s="390"/>
      <c r="M10" s="390"/>
      <c r="N10" s="390"/>
      <c r="O10" s="390"/>
    </row>
    <row r="11" spans="1:16" ht="16.149999999999999" customHeight="1" x14ac:dyDescent="0.2">
      <c r="A11" s="32"/>
      <c r="B11" s="29" t="s">
        <v>516</v>
      </c>
      <c r="C11" s="33"/>
      <c r="D11" s="33"/>
      <c r="E11" s="33"/>
      <c r="F11" s="36">
        <v>0.1</v>
      </c>
      <c r="G11" s="394" t="s">
        <v>521</v>
      </c>
      <c r="H11" s="394"/>
      <c r="I11" s="394"/>
      <c r="J11" s="394"/>
      <c r="K11" s="394"/>
      <c r="L11" s="394"/>
      <c r="M11" s="394"/>
      <c r="N11" s="394"/>
      <c r="O11" s="394"/>
    </row>
    <row r="12" spans="1:16" hidden="1" x14ac:dyDescent="0.2">
      <c r="B12" s="29" t="s">
        <v>493</v>
      </c>
      <c r="F12" s="36">
        <v>0.1</v>
      </c>
      <c r="G12" s="394" t="s">
        <v>216</v>
      </c>
      <c r="H12" s="394">
        <v>0.15</v>
      </c>
      <c r="I12" s="394"/>
      <c r="J12" s="394"/>
      <c r="K12" s="394"/>
      <c r="L12" s="394"/>
      <c r="M12" s="394"/>
      <c r="N12" s="394"/>
      <c r="O12" s="394"/>
    </row>
    <row r="13" spans="1:16" x14ac:dyDescent="0.2">
      <c r="B13" s="29" t="s">
        <v>215</v>
      </c>
      <c r="F13" s="36">
        <v>0.1</v>
      </c>
      <c r="G13" s="29" t="s">
        <v>517</v>
      </c>
    </row>
    <row r="14" spans="1:16" x14ac:dyDescent="0.2">
      <c r="B14" s="390" t="s">
        <v>518</v>
      </c>
      <c r="C14" s="390"/>
      <c r="D14" s="390"/>
      <c r="E14" s="390"/>
      <c r="F14" s="390"/>
      <c r="G14" s="390"/>
      <c r="H14" s="390"/>
      <c r="I14" s="390"/>
      <c r="J14" s="390"/>
      <c r="K14" s="390"/>
      <c r="L14" s="390"/>
      <c r="M14" s="390"/>
      <c r="N14" s="390"/>
      <c r="O14" s="390"/>
      <c r="P14" s="390"/>
    </row>
    <row r="15" spans="1:16" x14ac:dyDescent="0.2">
      <c r="B15" s="29" t="s">
        <v>519</v>
      </c>
      <c r="F15" s="28" t="s">
        <v>520</v>
      </c>
    </row>
    <row r="16" spans="1:16" x14ac:dyDescent="0.2">
      <c r="B16" s="29" t="s">
        <v>522</v>
      </c>
      <c r="F16" s="29" t="s">
        <v>526</v>
      </c>
    </row>
    <row r="17" spans="1:16" x14ac:dyDescent="0.2">
      <c r="B17" s="29" t="s">
        <v>523</v>
      </c>
      <c r="F17" s="29" t="s">
        <v>527</v>
      </c>
    </row>
    <row r="18" spans="1:16" x14ac:dyDescent="0.2">
      <c r="F18" s="36"/>
    </row>
    <row r="19" spans="1:16" x14ac:dyDescent="0.2">
      <c r="B19" s="28" t="s">
        <v>218</v>
      </c>
    </row>
    <row r="20" spans="1:16" x14ac:dyDescent="0.2">
      <c r="B20" s="29" t="s">
        <v>219</v>
      </c>
    </row>
    <row r="22" spans="1:16" ht="16.899999999999999" customHeight="1" x14ac:dyDescent="0.2">
      <c r="B22" s="392" t="s">
        <v>485</v>
      </c>
      <c r="C22" s="392"/>
      <c r="D22" s="392"/>
      <c r="E22" s="394" t="s">
        <v>489</v>
      </c>
      <c r="F22" s="394"/>
      <c r="G22" s="394"/>
      <c r="H22" s="32"/>
      <c r="I22" s="32"/>
      <c r="J22" s="32"/>
      <c r="K22" s="32"/>
      <c r="L22" s="32"/>
      <c r="M22" s="32"/>
      <c r="N22" s="32"/>
      <c r="O22" s="32"/>
    </row>
    <row r="23" spans="1:16" ht="16.899999999999999" hidden="1" customHeight="1" x14ac:dyDescent="0.2">
      <c r="A23" s="34"/>
      <c r="B23" s="392" t="s">
        <v>224</v>
      </c>
      <c r="C23" s="392"/>
      <c r="D23" s="392"/>
      <c r="E23" s="392"/>
      <c r="F23" s="392"/>
      <c r="G23" s="392"/>
      <c r="H23" s="392"/>
      <c r="I23" s="392"/>
      <c r="J23" s="392"/>
      <c r="K23" s="392"/>
      <c r="L23" s="392"/>
      <c r="M23" s="392"/>
      <c r="N23" s="392"/>
      <c r="O23" s="392"/>
    </row>
    <row r="24" spans="1:16" ht="16.899999999999999" hidden="1" customHeight="1" x14ac:dyDescent="0.2"/>
    <row r="25" spans="1:16" ht="16.899999999999999" hidden="1" customHeight="1" x14ac:dyDescent="0.2">
      <c r="B25" s="29" t="s">
        <v>225</v>
      </c>
    </row>
    <row r="26" spans="1:16" ht="16.899999999999999" hidden="1" customHeight="1" x14ac:dyDescent="0.2">
      <c r="B26" s="28" t="s">
        <v>77</v>
      </c>
      <c r="C26" s="28"/>
      <c r="D26" s="30">
        <v>9.3100000000000002E-2</v>
      </c>
    </row>
    <row r="27" spans="1:16" ht="16.899999999999999" hidden="1" customHeight="1" x14ac:dyDescent="0.2">
      <c r="B27" s="394" t="s">
        <v>369</v>
      </c>
      <c r="C27" s="394"/>
      <c r="D27" s="394"/>
      <c r="E27" s="394"/>
      <c r="F27" s="394"/>
      <c r="G27" s="394"/>
      <c r="H27" s="394"/>
      <c r="I27" s="394"/>
      <c r="J27" s="394"/>
      <c r="K27" s="394"/>
      <c r="L27" s="394"/>
      <c r="M27" s="394"/>
      <c r="N27" s="394"/>
      <c r="O27" s="394"/>
      <c r="P27" s="394"/>
    </row>
    <row r="28" spans="1:16" ht="16.899999999999999" hidden="1" customHeight="1" x14ac:dyDescent="0.2">
      <c r="B28" s="283" t="s">
        <v>486</v>
      </c>
      <c r="C28" s="33" t="s">
        <v>487</v>
      </c>
      <c r="D28" s="33"/>
      <c r="E28" s="33"/>
      <c r="F28" s="33"/>
      <c r="G28" s="33"/>
      <c r="H28" s="33"/>
      <c r="I28" s="33"/>
      <c r="J28" s="33"/>
      <c r="K28" s="33"/>
      <c r="L28" s="33"/>
      <c r="M28" s="33"/>
      <c r="N28" s="33"/>
      <c r="O28" s="33"/>
      <c r="P28" s="33"/>
    </row>
    <row r="29" spans="1:16" ht="16.899999999999999" customHeight="1" x14ac:dyDescent="0.2">
      <c r="A29" s="34"/>
      <c r="B29" s="392" t="s">
        <v>368</v>
      </c>
      <c r="C29" s="392"/>
      <c r="D29" s="392"/>
      <c r="E29" s="392"/>
      <c r="F29" s="392"/>
      <c r="G29" s="392"/>
      <c r="H29" s="392"/>
      <c r="I29" s="392"/>
      <c r="J29" s="392"/>
      <c r="K29" s="392"/>
      <c r="L29" s="392"/>
      <c r="M29" s="392"/>
      <c r="N29" s="392"/>
      <c r="O29" s="392"/>
    </row>
    <row r="30" spans="1:16" ht="21.6" customHeight="1" x14ac:dyDescent="0.2">
      <c r="B30" s="393" t="s">
        <v>488</v>
      </c>
      <c r="C30" s="393"/>
      <c r="D30" s="393"/>
      <c r="E30" s="393"/>
      <c r="F30" s="393"/>
      <c r="G30" s="393"/>
      <c r="H30" s="393"/>
      <c r="I30" s="393"/>
      <c r="J30" s="393"/>
      <c r="K30" s="393"/>
      <c r="L30" s="393"/>
      <c r="M30" s="393"/>
      <c r="N30" s="393"/>
      <c r="O30" s="393"/>
    </row>
    <row r="32" spans="1:16" ht="12.6" customHeight="1" x14ac:dyDescent="0.2">
      <c r="A32" s="34"/>
      <c r="B32" s="392" t="s">
        <v>494</v>
      </c>
      <c r="C32" s="392"/>
      <c r="D32" s="392"/>
      <c r="E32" s="392"/>
      <c r="F32" s="392"/>
      <c r="G32" s="392"/>
      <c r="H32" s="392"/>
      <c r="I32" s="392"/>
      <c r="J32" s="392"/>
      <c r="K32" s="392"/>
      <c r="L32" s="392"/>
      <c r="M32" s="392"/>
      <c r="N32" s="392"/>
      <c r="O32" s="392"/>
    </row>
    <row r="33" spans="1:16" ht="12.6" customHeight="1" x14ac:dyDescent="0.2">
      <c r="A33" s="34"/>
      <c r="B33" s="95"/>
      <c r="C33" s="95"/>
      <c r="D33" s="95"/>
      <c r="E33" s="95"/>
      <c r="F33" s="95"/>
      <c r="G33" s="95"/>
      <c r="H33" s="95"/>
      <c r="I33" s="95"/>
      <c r="J33" s="95"/>
      <c r="K33" s="95"/>
      <c r="L33" s="95"/>
      <c r="M33" s="95"/>
      <c r="N33" s="95"/>
      <c r="O33" s="95"/>
    </row>
    <row r="34" spans="1:16" hidden="1" x14ac:dyDescent="0.2">
      <c r="B34" s="391" t="s">
        <v>370</v>
      </c>
      <c r="C34" s="391"/>
      <c r="D34" s="391"/>
      <c r="E34" s="391"/>
      <c r="F34" s="391"/>
      <c r="G34" s="391"/>
      <c r="H34" s="391"/>
      <c r="I34" s="391"/>
      <c r="J34" s="391"/>
      <c r="K34" s="391"/>
      <c r="L34" s="391"/>
      <c r="M34" s="391"/>
      <c r="N34" s="391"/>
      <c r="O34" s="391"/>
      <c r="P34" s="391"/>
    </row>
    <row r="35" spans="1:16" hidden="1" x14ac:dyDescent="0.2">
      <c r="B35" s="35" t="s">
        <v>371</v>
      </c>
    </row>
    <row r="36" spans="1:16" hidden="1" x14ac:dyDescent="0.2">
      <c r="B36" s="29" t="s">
        <v>372</v>
      </c>
    </row>
    <row r="37" spans="1:16" hidden="1" x14ac:dyDescent="0.2">
      <c r="B37" s="29" t="s">
        <v>495</v>
      </c>
    </row>
    <row r="38" spans="1:16" hidden="1" x14ac:dyDescent="0.2">
      <c r="B38" s="29" t="s">
        <v>373</v>
      </c>
    </row>
    <row r="39" spans="1:16" hidden="1" x14ac:dyDescent="0.2">
      <c r="B39" s="29" t="s">
        <v>374</v>
      </c>
    </row>
    <row r="40" spans="1:16" hidden="1" x14ac:dyDescent="0.2">
      <c r="B40" s="29" t="s">
        <v>375</v>
      </c>
    </row>
    <row r="41" spans="1:16" hidden="1" x14ac:dyDescent="0.2">
      <c r="B41" s="29" t="s">
        <v>376</v>
      </c>
    </row>
    <row r="42" spans="1:16" hidden="1" x14ac:dyDescent="0.2">
      <c r="B42" s="29" t="s">
        <v>377</v>
      </c>
    </row>
    <row r="43" spans="1:16" hidden="1" x14ac:dyDescent="0.2">
      <c r="B43" s="29" t="s">
        <v>378</v>
      </c>
    </row>
    <row r="44" spans="1:16" hidden="1" x14ac:dyDescent="0.2">
      <c r="B44" s="29" t="s">
        <v>379</v>
      </c>
    </row>
    <row r="45" spans="1:16" hidden="1" x14ac:dyDescent="0.2">
      <c r="B45" s="29" t="s">
        <v>380</v>
      </c>
    </row>
    <row r="46" spans="1:16" hidden="1" x14ac:dyDescent="0.2">
      <c r="B46" s="29" t="s">
        <v>381</v>
      </c>
    </row>
    <row r="47" spans="1:16" hidden="1" x14ac:dyDescent="0.2">
      <c r="B47" s="29" t="s">
        <v>492</v>
      </c>
    </row>
    <row r="48" spans="1:16" hidden="1" x14ac:dyDescent="0.2"/>
    <row r="49" spans="2:16" hidden="1" x14ac:dyDescent="0.2">
      <c r="B49" s="29" t="s">
        <v>382</v>
      </c>
    </row>
    <row r="50" spans="2:16" ht="27" hidden="1" customHeight="1" x14ac:dyDescent="0.2">
      <c r="B50" s="391" t="s">
        <v>383</v>
      </c>
      <c r="C50" s="391"/>
      <c r="D50" s="391"/>
      <c r="E50" s="391"/>
      <c r="F50" s="391"/>
      <c r="G50" s="391"/>
      <c r="H50" s="391"/>
      <c r="I50" s="391"/>
      <c r="J50" s="391"/>
      <c r="K50" s="391"/>
      <c r="L50" s="391"/>
      <c r="M50" s="391"/>
      <c r="N50" s="391"/>
      <c r="O50" s="391"/>
      <c r="P50" s="391"/>
    </row>
    <row r="51" spans="2:16" hidden="1" x14ac:dyDescent="0.2">
      <c r="B51" s="35" t="s">
        <v>384</v>
      </c>
    </row>
    <row r="52" spans="2:16" hidden="1" x14ac:dyDescent="0.2">
      <c r="B52" s="29" t="s">
        <v>385</v>
      </c>
    </row>
    <row r="53" spans="2:16" hidden="1" x14ac:dyDescent="0.2">
      <c r="B53" s="29" t="s">
        <v>386</v>
      </c>
    </row>
    <row r="54" spans="2:16" hidden="1" x14ac:dyDescent="0.2">
      <c r="B54" s="29" t="s">
        <v>491</v>
      </c>
    </row>
    <row r="55" spans="2:16" ht="27.6" hidden="1" customHeight="1" x14ac:dyDescent="0.2">
      <c r="B55" s="390" t="s">
        <v>497</v>
      </c>
      <c r="C55" s="390"/>
      <c r="D55" s="390"/>
      <c r="E55" s="390"/>
      <c r="F55" s="390"/>
      <c r="G55" s="390"/>
      <c r="H55" s="390"/>
      <c r="I55" s="390"/>
      <c r="J55" s="390"/>
      <c r="K55" s="390"/>
      <c r="L55" s="390"/>
      <c r="M55" s="390"/>
      <c r="N55" s="390"/>
      <c r="O55" s="390"/>
      <c r="P55" s="390"/>
    </row>
    <row r="56" spans="2:16" hidden="1" x14ac:dyDescent="0.2">
      <c r="B56" s="29" t="s">
        <v>387</v>
      </c>
    </row>
    <row r="57" spans="2:16" hidden="1" x14ac:dyDescent="0.2">
      <c r="B57" s="29" t="s">
        <v>388</v>
      </c>
    </row>
    <row r="58" spans="2:16" hidden="1" x14ac:dyDescent="0.2">
      <c r="B58" s="29" t="s">
        <v>496</v>
      </c>
    </row>
    <row r="59" spans="2:16" x14ac:dyDescent="0.2">
      <c r="B59" s="37">
        <f>Buget_cerere!E10+Buget_cerere!E10+Buget_cerere!E13+Buget_cerere!E15+Buget_cerere!E19+Buget_cerere!E20+Buget_cerere!E21+Buget_cerere!E22+Buget_cerere!E36+Buget_cerere!E56+Buget_cerere!E67+Buget_cerere!E61+Buget_cerere!E58+Buget_cerere!E73</f>
        <v>0</v>
      </c>
    </row>
  </sheetData>
  <sheetProtection algorithmName="SHA-512" hashValue="tbilZ2c+8Fj+EzEyqa3oooiWtqEchBdDqicPf0dXBIRNebwRD0hGaVuu/DcFttnZznDsVUd5kIqrg6WHMRDJBQ==" saltValue="uxLw3JwVVYVkDh9qxB+23Q==" spinCount="100000" sheet="1" objects="1" scenarios="1"/>
  <mergeCells count="18">
    <mergeCell ref="B27:P27"/>
    <mergeCell ref="B22:D22"/>
    <mergeCell ref="E22:G22"/>
    <mergeCell ref="B5:N5"/>
    <mergeCell ref="B8:O8"/>
    <mergeCell ref="G10:O10"/>
    <mergeCell ref="G11:O11"/>
    <mergeCell ref="G12:O12"/>
    <mergeCell ref="B9:N9"/>
    <mergeCell ref="B7:O7"/>
    <mergeCell ref="B23:O23"/>
    <mergeCell ref="B14:P14"/>
    <mergeCell ref="B55:P55"/>
    <mergeCell ref="B34:P34"/>
    <mergeCell ref="B50:P50"/>
    <mergeCell ref="B32:O32"/>
    <mergeCell ref="B29:O29"/>
    <mergeCell ref="B30:O30"/>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2"/>
  <dimension ref="A1:E45"/>
  <sheetViews>
    <sheetView workbookViewId="0">
      <selection activeCell="C41" sqref="C41"/>
    </sheetView>
  </sheetViews>
  <sheetFormatPr defaultColWidth="8.85546875" defaultRowHeight="12" x14ac:dyDescent="0.2"/>
  <cols>
    <col min="1" max="1" width="5.42578125" style="285" bestFit="1" customWidth="1"/>
    <col min="2" max="2" width="26.7109375" style="290" customWidth="1"/>
    <col min="3" max="3" width="33.42578125" style="290" customWidth="1"/>
    <col min="4" max="4" width="32.85546875" style="285" customWidth="1"/>
    <col min="5" max="5" width="42.5703125" style="285" customWidth="1"/>
    <col min="6" max="16384" width="8.85546875" style="285"/>
  </cols>
  <sheetData>
    <row r="1" spans="1:5" ht="12.75" thickBot="1" x14ac:dyDescent="0.25">
      <c r="A1" s="395" t="s">
        <v>399</v>
      </c>
      <c r="B1" s="395"/>
      <c r="C1" s="395"/>
      <c r="D1" s="395"/>
      <c r="E1" s="395"/>
    </row>
    <row r="2" spans="1:5" ht="34.15" customHeight="1" thickBot="1" x14ac:dyDescent="0.25">
      <c r="A2" s="291" t="s">
        <v>400</v>
      </c>
      <c r="B2" s="292" t="s">
        <v>401</v>
      </c>
      <c r="C2" s="292" t="s">
        <v>402</v>
      </c>
      <c r="D2" s="293" t="s">
        <v>403</v>
      </c>
      <c r="E2" s="294" t="s">
        <v>404</v>
      </c>
    </row>
    <row r="3" spans="1:5" ht="28.9" customHeight="1" thickBot="1" x14ac:dyDescent="0.25">
      <c r="A3" s="286">
        <v>1</v>
      </c>
      <c r="B3" s="289" t="s">
        <v>405</v>
      </c>
      <c r="C3" s="289" t="s">
        <v>406</v>
      </c>
      <c r="D3" s="287" t="s">
        <v>407</v>
      </c>
      <c r="E3" s="287" t="s">
        <v>408</v>
      </c>
    </row>
    <row r="4" spans="1:5" ht="30.6" customHeight="1" thickBot="1" x14ac:dyDescent="0.25">
      <c r="A4" s="286">
        <v>2</v>
      </c>
      <c r="B4" s="289" t="s">
        <v>254</v>
      </c>
      <c r="C4" s="289" t="s">
        <v>255</v>
      </c>
      <c r="D4" s="287" t="s">
        <v>407</v>
      </c>
      <c r="E4" s="287" t="s">
        <v>409</v>
      </c>
    </row>
    <row r="5" spans="1:5" ht="25.15" customHeight="1" thickBot="1" x14ac:dyDescent="0.25">
      <c r="A5" s="286">
        <v>3</v>
      </c>
      <c r="B5" s="289" t="s">
        <v>254</v>
      </c>
      <c r="C5" s="289" t="s">
        <v>410</v>
      </c>
      <c r="D5" s="287" t="s">
        <v>407</v>
      </c>
      <c r="E5" s="287" t="s">
        <v>411</v>
      </c>
    </row>
    <row r="6" spans="1:5" ht="24.6" customHeight="1" thickBot="1" x14ac:dyDescent="0.25">
      <c r="A6" s="286">
        <v>4</v>
      </c>
      <c r="B6" s="289" t="s">
        <v>254</v>
      </c>
      <c r="C6" s="289" t="s">
        <v>412</v>
      </c>
      <c r="D6" s="287" t="s">
        <v>407</v>
      </c>
      <c r="E6" s="287" t="s">
        <v>413</v>
      </c>
    </row>
    <row r="7" spans="1:5" ht="27" customHeight="1" thickBot="1" x14ac:dyDescent="0.25">
      <c r="A7" s="286">
        <v>5</v>
      </c>
      <c r="B7" s="289" t="s">
        <v>254</v>
      </c>
      <c r="C7" s="289" t="s">
        <v>414</v>
      </c>
      <c r="D7" s="287" t="s">
        <v>415</v>
      </c>
      <c r="E7" s="287" t="s">
        <v>416</v>
      </c>
    </row>
    <row r="8" spans="1:5" ht="27" customHeight="1" thickBot="1" x14ac:dyDescent="0.25">
      <c r="A8" s="286">
        <v>6</v>
      </c>
      <c r="B8" s="289" t="s">
        <v>259</v>
      </c>
      <c r="C8" s="289" t="s">
        <v>260</v>
      </c>
      <c r="D8" s="287" t="s">
        <v>417</v>
      </c>
      <c r="E8" s="287" t="s">
        <v>418</v>
      </c>
    </row>
    <row r="9" spans="1:5" ht="24" customHeight="1" thickBot="1" x14ac:dyDescent="0.25">
      <c r="A9" s="286">
        <v>7</v>
      </c>
      <c r="B9" s="289" t="s">
        <v>259</v>
      </c>
      <c r="C9" s="289" t="s">
        <v>261</v>
      </c>
      <c r="D9" s="287" t="s">
        <v>417</v>
      </c>
      <c r="E9" s="287" t="s">
        <v>419</v>
      </c>
    </row>
    <row r="10" spans="1:5" ht="24.75" thickBot="1" x14ac:dyDescent="0.25">
      <c r="A10" s="286">
        <v>8</v>
      </c>
      <c r="B10" s="289" t="s">
        <v>259</v>
      </c>
      <c r="C10" s="289" t="s">
        <v>420</v>
      </c>
      <c r="D10" s="287" t="s">
        <v>417</v>
      </c>
      <c r="E10" s="287" t="s">
        <v>421</v>
      </c>
    </row>
    <row r="11" spans="1:5" ht="30.6" customHeight="1" thickBot="1" x14ac:dyDescent="0.25">
      <c r="A11" s="286">
        <v>9</v>
      </c>
      <c r="B11" s="289" t="s">
        <v>259</v>
      </c>
      <c r="C11" s="289" t="s">
        <v>422</v>
      </c>
      <c r="D11" s="287" t="s">
        <v>417</v>
      </c>
      <c r="E11" s="287" t="s">
        <v>423</v>
      </c>
    </row>
    <row r="12" spans="1:5" ht="27" customHeight="1" thickBot="1" x14ac:dyDescent="0.25">
      <c r="A12" s="286">
        <v>10</v>
      </c>
      <c r="B12" s="289" t="s">
        <v>259</v>
      </c>
      <c r="C12" s="289" t="s">
        <v>264</v>
      </c>
      <c r="D12" s="287" t="s">
        <v>417</v>
      </c>
      <c r="E12" s="287" t="s">
        <v>424</v>
      </c>
    </row>
    <row r="13" spans="1:5" ht="29.45" customHeight="1" thickBot="1" x14ac:dyDescent="0.25">
      <c r="A13" s="286">
        <v>11</v>
      </c>
      <c r="B13" s="289" t="s">
        <v>259</v>
      </c>
      <c r="C13" s="289" t="s">
        <v>425</v>
      </c>
      <c r="D13" s="287" t="s">
        <v>417</v>
      </c>
      <c r="E13" s="287" t="s">
        <v>426</v>
      </c>
    </row>
    <row r="14" spans="1:5" ht="24.6" customHeight="1" thickBot="1" x14ac:dyDescent="0.25">
      <c r="A14" s="286">
        <v>12</v>
      </c>
      <c r="B14" s="289" t="s">
        <v>259</v>
      </c>
      <c r="C14" s="289" t="s">
        <v>427</v>
      </c>
      <c r="D14" s="287" t="s">
        <v>417</v>
      </c>
      <c r="E14" s="287" t="s">
        <v>428</v>
      </c>
    </row>
    <row r="15" spans="1:5" ht="24" customHeight="1" thickBot="1" x14ac:dyDescent="0.25">
      <c r="A15" s="286">
        <v>13</v>
      </c>
      <c r="B15" s="289" t="s">
        <v>259</v>
      </c>
      <c r="C15" s="289" t="s">
        <v>267</v>
      </c>
      <c r="D15" s="287" t="s">
        <v>417</v>
      </c>
      <c r="E15" s="287" t="s">
        <v>429</v>
      </c>
    </row>
    <row r="16" spans="1:5" ht="26.45" customHeight="1" thickBot="1" x14ac:dyDescent="0.25">
      <c r="A16" s="396">
        <v>14</v>
      </c>
      <c r="B16" s="398" t="s">
        <v>259</v>
      </c>
      <c r="C16" s="289" t="s">
        <v>430</v>
      </c>
      <c r="D16" s="396" t="s">
        <v>417</v>
      </c>
      <c r="E16" s="288" t="s">
        <v>431</v>
      </c>
    </row>
    <row r="17" spans="1:5" ht="12.75" thickBot="1" x14ac:dyDescent="0.25">
      <c r="A17" s="397"/>
      <c r="B17" s="399"/>
      <c r="C17" s="289"/>
      <c r="D17" s="397"/>
      <c r="E17" s="287" t="s">
        <v>432</v>
      </c>
    </row>
    <row r="18" spans="1:5" ht="39" customHeight="1" thickBot="1" x14ac:dyDescent="0.25">
      <c r="A18" s="286">
        <v>15</v>
      </c>
      <c r="B18" s="289" t="s">
        <v>259</v>
      </c>
      <c r="C18" s="289" t="s">
        <v>433</v>
      </c>
      <c r="D18" s="287" t="s">
        <v>417</v>
      </c>
      <c r="E18" s="287" t="s">
        <v>434</v>
      </c>
    </row>
    <row r="19" spans="1:5" ht="32.450000000000003" customHeight="1" thickBot="1" x14ac:dyDescent="0.25">
      <c r="A19" s="286">
        <v>16</v>
      </c>
      <c r="B19" s="289" t="s">
        <v>259</v>
      </c>
      <c r="C19" s="289" t="s">
        <v>435</v>
      </c>
      <c r="D19" s="287" t="s">
        <v>417</v>
      </c>
      <c r="E19" s="287" t="s">
        <v>436</v>
      </c>
    </row>
    <row r="20" spans="1:5" ht="26.45" customHeight="1" thickBot="1" x14ac:dyDescent="0.25">
      <c r="A20" s="286">
        <v>17</v>
      </c>
      <c r="B20" s="289" t="s">
        <v>259</v>
      </c>
      <c r="C20" s="289" t="s">
        <v>437</v>
      </c>
      <c r="D20" s="287" t="s">
        <v>417</v>
      </c>
      <c r="E20" s="287" t="s">
        <v>438</v>
      </c>
    </row>
    <row r="21" spans="1:5" ht="27.6" customHeight="1" thickBot="1" x14ac:dyDescent="0.25">
      <c r="A21" s="286">
        <v>18</v>
      </c>
      <c r="B21" s="289" t="s">
        <v>259</v>
      </c>
      <c r="C21" s="289" t="s">
        <v>439</v>
      </c>
      <c r="D21" s="287" t="s">
        <v>417</v>
      </c>
      <c r="E21" s="287" t="s">
        <v>440</v>
      </c>
    </row>
    <row r="22" spans="1:5" ht="42" customHeight="1" thickBot="1" x14ac:dyDescent="0.25">
      <c r="A22" s="286">
        <v>19</v>
      </c>
      <c r="B22" s="289" t="s">
        <v>259</v>
      </c>
      <c r="C22" s="289" t="s">
        <v>441</v>
      </c>
      <c r="D22" s="287" t="s">
        <v>417</v>
      </c>
      <c r="E22" s="287" t="s">
        <v>442</v>
      </c>
    </row>
    <row r="23" spans="1:5" ht="31.15" customHeight="1" thickBot="1" x14ac:dyDescent="0.25">
      <c r="A23" s="286">
        <v>20</v>
      </c>
      <c r="B23" s="289" t="s">
        <v>259</v>
      </c>
      <c r="C23" s="289" t="s">
        <v>340</v>
      </c>
      <c r="D23" s="287" t="s">
        <v>417</v>
      </c>
      <c r="E23" s="287" t="s">
        <v>443</v>
      </c>
    </row>
    <row r="24" spans="1:5" ht="45" customHeight="1" thickBot="1" x14ac:dyDescent="0.25">
      <c r="A24" s="286">
        <v>21</v>
      </c>
      <c r="B24" s="289" t="s">
        <v>259</v>
      </c>
      <c r="C24" s="289" t="s">
        <v>444</v>
      </c>
      <c r="D24" s="287" t="s">
        <v>417</v>
      </c>
      <c r="E24" s="287" t="s">
        <v>445</v>
      </c>
    </row>
    <row r="25" spans="1:5" ht="52.9" customHeight="1" thickBot="1" x14ac:dyDescent="0.25">
      <c r="A25" s="286">
        <v>22</v>
      </c>
      <c r="B25" s="289" t="s">
        <v>259</v>
      </c>
      <c r="C25" s="289" t="s">
        <v>444</v>
      </c>
      <c r="D25" s="287" t="s">
        <v>417</v>
      </c>
      <c r="E25" s="287" t="s">
        <v>446</v>
      </c>
    </row>
    <row r="26" spans="1:5" ht="25.15" customHeight="1" thickBot="1" x14ac:dyDescent="0.25">
      <c r="A26" s="286">
        <v>23</v>
      </c>
      <c r="B26" s="289" t="s">
        <v>259</v>
      </c>
      <c r="C26" s="289" t="s">
        <v>447</v>
      </c>
      <c r="D26" s="287" t="s">
        <v>417</v>
      </c>
      <c r="E26" s="287" t="s">
        <v>448</v>
      </c>
    </row>
    <row r="27" spans="1:5" ht="22.9" customHeight="1" thickBot="1" x14ac:dyDescent="0.25">
      <c r="A27" s="286">
        <v>24</v>
      </c>
      <c r="B27" s="289" t="s">
        <v>254</v>
      </c>
      <c r="C27" s="289" t="s">
        <v>449</v>
      </c>
      <c r="D27" s="287" t="s">
        <v>450</v>
      </c>
      <c r="E27" s="287" t="s">
        <v>451</v>
      </c>
    </row>
    <row r="28" spans="1:5" ht="21" customHeight="1" thickBot="1" x14ac:dyDescent="0.25">
      <c r="A28" s="286">
        <v>25</v>
      </c>
      <c r="B28" s="289" t="s">
        <v>254</v>
      </c>
      <c r="C28" s="289" t="s">
        <v>452</v>
      </c>
      <c r="D28" s="287" t="s">
        <v>450</v>
      </c>
      <c r="E28" s="287" t="s">
        <v>451</v>
      </c>
    </row>
    <row r="29" spans="1:5" ht="21.6" customHeight="1" thickBot="1" x14ac:dyDescent="0.25">
      <c r="A29" s="286">
        <v>26</v>
      </c>
      <c r="B29" s="289" t="s">
        <v>254</v>
      </c>
      <c r="C29" s="289" t="s">
        <v>453</v>
      </c>
      <c r="D29" s="287" t="s">
        <v>450</v>
      </c>
      <c r="E29" s="287" t="s">
        <v>451</v>
      </c>
    </row>
    <row r="30" spans="1:5" ht="28.9" customHeight="1" thickBot="1" x14ac:dyDescent="0.25">
      <c r="A30" s="286">
        <v>27</v>
      </c>
      <c r="B30" s="289" t="s">
        <v>254</v>
      </c>
      <c r="C30" s="289" t="s">
        <v>454</v>
      </c>
      <c r="D30" s="287" t="s">
        <v>450</v>
      </c>
      <c r="E30" s="287" t="s">
        <v>455</v>
      </c>
    </row>
    <row r="31" spans="1:5" ht="35.450000000000003" customHeight="1" thickBot="1" x14ac:dyDescent="0.25">
      <c r="A31" s="286">
        <v>28</v>
      </c>
      <c r="B31" s="289" t="s">
        <v>254</v>
      </c>
      <c r="C31" s="289" t="s">
        <v>456</v>
      </c>
      <c r="D31" s="287" t="s">
        <v>450</v>
      </c>
      <c r="E31" s="287" t="s">
        <v>457</v>
      </c>
    </row>
    <row r="32" spans="1:5" ht="36.75" thickBot="1" x14ac:dyDescent="0.25">
      <c r="A32" s="286">
        <v>29</v>
      </c>
      <c r="B32" s="289" t="s">
        <v>252</v>
      </c>
      <c r="C32" s="289" t="s">
        <v>458</v>
      </c>
      <c r="D32" s="287" t="s">
        <v>450</v>
      </c>
      <c r="E32" s="287" t="s">
        <v>459</v>
      </c>
    </row>
    <row r="33" spans="1:5" ht="24.75" thickBot="1" x14ac:dyDescent="0.25">
      <c r="A33" s="286">
        <v>30</v>
      </c>
      <c r="B33" s="289" t="s">
        <v>405</v>
      </c>
      <c r="C33" s="289" t="s">
        <v>285</v>
      </c>
      <c r="D33" s="287" t="s">
        <v>450</v>
      </c>
      <c r="E33" s="287" t="s">
        <v>460</v>
      </c>
    </row>
    <row r="34" spans="1:5" ht="19.899999999999999" customHeight="1" thickBot="1" x14ac:dyDescent="0.25">
      <c r="A34" s="286">
        <v>31</v>
      </c>
      <c r="B34" s="289" t="s">
        <v>286</v>
      </c>
      <c r="C34" s="289" t="s">
        <v>287</v>
      </c>
      <c r="D34" s="287" t="s">
        <v>450</v>
      </c>
      <c r="E34" s="287" t="s">
        <v>461</v>
      </c>
    </row>
    <row r="35" spans="1:5" ht="25.9" customHeight="1" thickBot="1" x14ac:dyDescent="0.25">
      <c r="A35" s="286">
        <v>32</v>
      </c>
      <c r="B35" s="289" t="s">
        <v>254</v>
      </c>
      <c r="C35" s="289" t="s">
        <v>462</v>
      </c>
      <c r="D35" s="287" t="s">
        <v>463</v>
      </c>
      <c r="E35" s="287" t="s">
        <v>464</v>
      </c>
    </row>
    <row r="36" spans="1:5" ht="25.9" customHeight="1" thickBot="1" x14ac:dyDescent="0.25">
      <c r="A36" s="286">
        <v>33</v>
      </c>
      <c r="B36" s="289" t="s">
        <v>254</v>
      </c>
      <c r="C36" s="289" t="s">
        <v>465</v>
      </c>
      <c r="D36" s="287" t="s">
        <v>463</v>
      </c>
      <c r="E36" s="287" t="s">
        <v>466</v>
      </c>
    </row>
    <row r="37" spans="1:5" ht="27" customHeight="1" thickBot="1" x14ac:dyDescent="0.25">
      <c r="A37" s="286">
        <v>34</v>
      </c>
      <c r="B37" s="289" t="s">
        <v>279</v>
      </c>
      <c r="C37" s="289" t="s">
        <v>467</v>
      </c>
      <c r="D37" s="287" t="s">
        <v>463</v>
      </c>
      <c r="E37" s="287" t="s">
        <v>468</v>
      </c>
    </row>
    <row r="38" spans="1:5" ht="31.15" customHeight="1" thickBot="1" x14ac:dyDescent="0.25">
      <c r="A38" s="286">
        <v>35</v>
      </c>
      <c r="B38" s="289" t="s">
        <v>279</v>
      </c>
      <c r="C38" s="289" t="s">
        <v>469</v>
      </c>
      <c r="D38" s="287" t="s">
        <v>463</v>
      </c>
      <c r="E38" s="287" t="s">
        <v>470</v>
      </c>
    </row>
    <row r="39" spans="1:5" ht="38.450000000000003" customHeight="1" thickBot="1" x14ac:dyDescent="0.25">
      <c r="A39" s="286">
        <v>36</v>
      </c>
      <c r="B39" s="289" t="s">
        <v>279</v>
      </c>
      <c r="C39" s="289" t="s">
        <v>471</v>
      </c>
      <c r="D39" s="287" t="s">
        <v>463</v>
      </c>
      <c r="E39" s="287" t="s">
        <v>472</v>
      </c>
    </row>
    <row r="40" spans="1:5" ht="27.6" customHeight="1" thickBot="1" x14ac:dyDescent="0.25">
      <c r="A40" s="286">
        <v>37</v>
      </c>
      <c r="B40" s="289" t="s">
        <v>279</v>
      </c>
      <c r="C40" s="289" t="s">
        <v>281</v>
      </c>
      <c r="D40" s="287" t="s">
        <v>463</v>
      </c>
      <c r="E40" s="287" t="s">
        <v>473</v>
      </c>
    </row>
    <row r="41" spans="1:5" ht="24" customHeight="1" thickBot="1" x14ac:dyDescent="0.25">
      <c r="A41" s="286">
        <v>38</v>
      </c>
      <c r="B41" s="289" t="s">
        <v>279</v>
      </c>
      <c r="C41" s="289" t="s">
        <v>474</v>
      </c>
      <c r="D41" s="287" t="s">
        <v>463</v>
      </c>
      <c r="E41" s="287" t="s">
        <v>475</v>
      </c>
    </row>
    <row r="42" spans="1:5" ht="22.15" customHeight="1" thickBot="1" x14ac:dyDescent="0.25">
      <c r="A42" s="286">
        <v>39</v>
      </c>
      <c r="B42" s="289" t="s">
        <v>254</v>
      </c>
      <c r="C42" s="289" t="s">
        <v>476</v>
      </c>
      <c r="D42" s="287" t="s">
        <v>463</v>
      </c>
      <c r="E42" s="287" t="s">
        <v>477</v>
      </c>
    </row>
    <row r="43" spans="1:5" ht="16.899999999999999" customHeight="1" thickBot="1" x14ac:dyDescent="0.25">
      <c r="A43" s="286">
        <v>40</v>
      </c>
      <c r="B43" s="289" t="s">
        <v>259</v>
      </c>
      <c r="C43" s="289" t="s">
        <v>478</v>
      </c>
      <c r="D43" s="287" t="s">
        <v>463</v>
      </c>
      <c r="E43" s="287" t="s">
        <v>479</v>
      </c>
    </row>
    <row r="44" spans="1:5" ht="21.6" customHeight="1" thickBot="1" x14ac:dyDescent="0.25">
      <c r="A44" s="286">
        <v>41</v>
      </c>
      <c r="B44" s="289" t="s">
        <v>254</v>
      </c>
      <c r="C44" s="289" t="s">
        <v>480</v>
      </c>
      <c r="D44" s="287" t="s">
        <v>481</v>
      </c>
      <c r="E44" s="287" t="s">
        <v>482</v>
      </c>
    </row>
    <row r="45" spans="1:5" ht="24.6" customHeight="1" thickBot="1" x14ac:dyDescent="0.25">
      <c r="A45" s="286">
        <v>42</v>
      </c>
      <c r="B45" s="289" t="s">
        <v>254</v>
      </c>
      <c r="C45" s="289" t="s">
        <v>277</v>
      </c>
      <c r="D45" s="287" t="s">
        <v>481</v>
      </c>
      <c r="E45" s="287" t="s">
        <v>483</v>
      </c>
    </row>
  </sheetData>
  <sheetProtection algorithmName="SHA-512" hashValue="kHX6b8a8w/3Ghwpm3b/x9DW3mirZ1NRreSXc4IuJjoGWK0PnHAzPCviElwmu1mG1GsIof5Bbiv4GAqRZjK+PKA==" saltValue="XK2ZcHpz6r+JuIyDtoGjsw==" spinCount="100000" sheet="1" objects="1" scenarios="1"/>
  <mergeCells count="4">
    <mergeCell ref="A1:E1"/>
    <mergeCell ref="A16:A17"/>
    <mergeCell ref="B16:B17"/>
    <mergeCell ref="D16:D17"/>
  </mergeCells>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T487"/>
  <sheetViews>
    <sheetView showGridLines="0" zoomScale="60" zoomScaleNormal="60" workbookViewId="0">
      <pane xSplit="1" ySplit="4" topLeftCell="B87" activePane="bottomRight" state="frozen"/>
      <selection pane="topRight" activeCell="B1" sqref="B1"/>
      <selection pane="bottomLeft" activeCell="A6" sqref="A6"/>
      <selection pane="bottomRight" activeCell="N93" sqref="N93"/>
    </sheetView>
  </sheetViews>
  <sheetFormatPr defaultColWidth="9.28515625" defaultRowHeight="12" x14ac:dyDescent="0.2"/>
  <cols>
    <col min="1" max="1" width="6.7109375" style="82" customWidth="1"/>
    <col min="2" max="2" width="29.7109375" style="83" customWidth="1"/>
    <col min="3" max="3" width="15.28515625" style="84" customWidth="1"/>
    <col min="4" max="4" width="13.140625" style="84" customWidth="1"/>
    <col min="5" max="5" width="14.85546875" style="84" customWidth="1"/>
    <col min="6" max="6" width="13.42578125" style="84" bestFit="1" customWidth="1"/>
    <col min="7" max="7" width="12.7109375" style="84" customWidth="1"/>
    <col min="8" max="8" width="13.5703125" style="84" customWidth="1"/>
    <col min="9" max="9" width="13.85546875" style="84" customWidth="1"/>
    <col min="10" max="10" width="12" style="115" customWidth="1"/>
    <col min="11" max="11" width="14.140625" style="115" customWidth="1"/>
    <col min="12" max="12" width="8.5703125" style="309" customWidth="1"/>
    <col min="13" max="13" width="26.140625" style="354" customWidth="1"/>
    <col min="14" max="14" width="16.42578125" style="85" bestFit="1" customWidth="1"/>
    <col min="15" max="15" width="15.7109375" style="85" bestFit="1" customWidth="1"/>
    <col min="16" max="16" width="15.85546875" style="85" customWidth="1"/>
    <col min="17" max="17" width="16.7109375" style="85" customWidth="1"/>
    <col min="18" max="18" width="18.5703125" style="85" bestFit="1" customWidth="1"/>
    <col min="19" max="19" width="10.5703125" style="44" customWidth="1"/>
    <col min="20" max="20" width="11" style="44" bestFit="1" customWidth="1"/>
    <col min="21" max="16384" width="9.28515625" style="44"/>
  </cols>
  <sheetData>
    <row r="1" spans="1:19" ht="14.45" customHeight="1" x14ac:dyDescent="0.2">
      <c r="A1" s="401" t="s">
        <v>154</v>
      </c>
      <c r="B1" s="401"/>
      <c r="C1" s="401"/>
      <c r="D1" s="401"/>
      <c r="E1" s="401"/>
      <c r="F1" s="401"/>
      <c r="G1" s="401"/>
      <c r="H1" s="401"/>
      <c r="I1" s="401"/>
      <c r="J1" s="401"/>
      <c r="K1" s="401"/>
      <c r="L1" s="299"/>
      <c r="M1" s="343"/>
      <c r="N1" s="400" t="s">
        <v>161</v>
      </c>
      <c r="O1" s="401"/>
      <c r="P1" s="401"/>
      <c r="Q1" s="401"/>
      <c r="R1" s="401"/>
      <c r="S1" s="401"/>
    </row>
    <row r="2" spans="1:19" x14ac:dyDescent="0.2">
      <c r="A2" s="45"/>
      <c r="B2" s="46"/>
      <c r="C2" s="47"/>
      <c r="D2" s="47"/>
      <c r="E2" s="47"/>
      <c r="F2" s="47"/>
      <c r="G2" s="47"/>
      <c r="H2" s="47"/>
      <c r="I2" s="47"/>
      <c r="J2" s="96"/>
      <c r="K2" s="97"/>
      <c r="L2" s="299"/>
      <c r="M2" s="343"/>
      <c r="N2" s="400"/>
      <c r="O2" s="401"/>
      <c r="P2" s="401"/>
      <c r="Q2" s="401"/>
      <c r="R2" s="401"/>
      <c r="S2" s="401"/>
    </row>
    <row r="3" spans="1:19" x14ac:dyDescent="0.2">
      <c r="A3" s="405" t="s">
        <v>1</v>
      </c>
      <c r="B3" s="407" t="s">
        <v>2</v>
      </c>
      <c r="C3" s="402" t="s">
        <v>3</v>
      </c>
      <c r="D3" s="402"/>
      <c r="E3" s="402" t="s">
        <v>30</v>
      </c>
      <c r="F3" s="402" t="s">
        <v>4</v>
      </c>
      <c r="G3" s="402"/>
      <c r="H3" s="402" t="s">
        <v>31</v>
      </c>
      <c r="I3" s="402" t="s">
        <v>0</v>
      </c>
      <c r="J3" s="96"/>
      <c r="K3" s="96"/>
      <c r="L3" s="299"/>
      <c r="M3" s="343"/>
      <c r="N3" s="49"/>
      <c r="O3" s="43"/>
      <c r="P3" s="43"/>
      <c r="Q3" s="43"/>
      <c r="R3" s="43"/>
      <c r="S3" s="41"/>
    </row>
    <row r="4" spans="1:19" ht="80.45" customHeight="1" x14ac:dyDescent="0.2">
      <c r="A4" s="405"/>
      <c r="B4" s="407"/>
      <c r="C4" s="48" t="s">
        <v>39</v>
      </c>
      <c r="D4" s="48" t="s">
        <v>155</v>
      </c>
      <c r="E4" s="402"/>
      <c r="F4" s="48" t="s">
        <v>40</v>
      </c>
      <c r="G4" s="48" t="s">
        <v>41</v>
      </c>
      <c r="H4" s="402"/>
      <c r="I4" s="402"/>
      <c r="J4" s="98" t="s">
        <v>51</v>
      </c>
      <c r="K4" s="98" t="s">
        <v>52</v>
      </c>
      <c r="L4" s="300"/>
      <c r="M4" s="344"/>
      <c r="N4" s="48" t="s">
        <v>84</v>
      </c>
      <c r="O4" s="48" t="s">
        <v>85</v>
      </c>
      <c r="P4" s="48" t="s">
        <v>86</v>
      </c>
      <c r="Q4" s="48" t="s">
        <v>87</v>
      </c>
      <c r="R4" s="48" t="s">
        <v>162</v>
      </c>
      <c r="S4" s="48"/>
    </row>
    <row r="5" spans="1:19" x14ac:dyDescent="0.2">
      <c r="A5" s="50" t="s">
        <v>22</v>
      </c>
      <c r="B5" s="403" t="s">
        <v>290</v>
      </c>
      <c r="C5" s="404"/>
      <c r="D5" s="404"/>
      <c r="E5" s="404"/>
      <c r="F5" s="404"/>
      <c r="G5" s="404"/>
      <c r="H5" s="404"/>
      <c r="I5" s="404"/>
      <c r="J5" s="99"/>
      <c r="K5" s="99"/>
      <c r="L5" s="301"/>
      <c r="M5" s="345"/>
      <c r="N5" s="51"/>
      <c r="O5" s="51"/>
      <c r="P5" s="51"/>
      <c r="Q5" s="51"/>
      <c r="R5" s="52"/>
      <c r="S5" s="19"/>
    </row>
    <row r="6" spans="1:19" ht="40.9" customHeight="1" x14ac:dyDescent="0.2">
      <c r="A6" s="50" t="s">
        <v>46</v>
      </c>
      <c r="B6" s="3" t="s">
        <v>498</v>
      </c>
      <c r="C6" s="250">
        <v>0</v>
      </c>
      <c r="D6" s="250">
        <v>0</v>
      </c>
      <c r="E6" s="253">
        <f>C6+D6</f>
        <v>0</v>
      </c>
      <c r="F6" s="250">
        <v>0</v>
      </c>
      <c r="G6" s="250">
        <v>0</v>
      </c>
      <c r="H6" s="253">
        <f>F6+G6</f>
        <v>0</v>
      </c>
      <c r="I6" s="253">
        <f>E6+H6</f>
        <v>0</v>
      </c>
      <c r="J6" s="93" t="s">
        <v>252</v>
      </c>
      <c r="K6" s="93" t="s">
        <v>253</v>
      </c>
      <c r="L6" s="312" t="str">
        <f>IF(E6&gt;SUM(C89*Instructiuni!F10),"!!! Atentie prag!","")</f>
        <v/>
      </c>
      <c r="M6" s="345"/>
      <c r="N6" s="38">
        <v>0</v>
      </c>
      <c r="O6" s="38">
        <v>0</v>
      </c>
      <c r="P6" s="38">
        <v>0</v>
      </c>
      <c r="Q6" s="38">
        <v>0</v>
      </c>
      <c r="R6" s="52">
        <f>SUM(N6:Q6)</f>
        <v>0</v>
      </c>
      <c r="S6" s="19" t="str">
        <f>IF(R6=I6,"OK","ERROR")</f>
        <v>OK</v>
      </c>
    </row>
    <row r="7" spans="1:19" ht="24.6" customHeight="1" x14ac:dyDescent="0.2">
      <c r="A7" s="50" t="s">
        <v>156</v>
      </c>
      <c r="B7" s="3" t="s">
        <v>5</v>
      </c>
      <c r="C7" s="250">
        <v>0</v>
      </c>
      <c r="D7" s="250">
        <v>0</v>
      </c>
      <c r="E7" s="251">
        <f>C7+D7</f>
        <v>0</v>
      </c>
      <c r="F7" s="250">
        <v>0</v>
      </c>
      <c r="G7" s="250">
        <v>0</v>
      </c>
      <c r="H7" s="251">
        <f>F7+G7</f>
        <v>0</v>
      </c>
      <c r="I7" s="251">
        <f>E7+H7</f>
        <v>0</v>
      </c>
      <c r="J7" s="94" t="s">
        <v>254</v>
      </c>
      <c r="K7" s="94" t="s">
        <v>255</v>
      </c>
      <c r="L7" s="301"/>
      <c r="M7" s="345"/>
      <c r="N7" s="38">
        <v>0</v>
      </c>
      <c r="O7" s="38">
        <v>0</v>
      </c>
      <c r="P7" s="38">
        <v>0</v>
      </c>
      <c r="Q7" s="38">
        <v>0</v>
      </c>
      <c r="R7" s="52">
        <f t="shared" ref="R7:R77" si="0">SUM(N7:Q7)</f>
        <v>0</v>
      </c>
      <c r="S7" s="19" t="str">
        <f t="shared" ref="S7:S75" si="1">IF(R7=I7,"OK","ERROR")</f>
        <v>OK</v>
      </c>
    </row>
    <row r="8" spans="1:19" ht="46.9" customHeight="1" x14ac:dyDescent="0.2">
      <c r="A8" s="50" t="s">
        <v>159</v>
      </c>
      <c r="B8" s="3" t="s">
        <v>42</v>
      </c>
      <c r="C8" s="250">
        <v>0</v>
      </c>
      <c r="D8" s="250">
        <v>0</v>
      </c>
      <c r="E8" s="251">
        <f>C8+D8</f>
        <v>0</v>
      </c>
      <c r="F8" s="250">
        <v>0</v>
      </c>
      <c r="G8" s="250">
        <v>0</v>
      </c>
      <c r="H8" s="251">
        <f>F8+G8</f>
        <v>0</v>
      </c>
      <c r="I8" s="251">
        <f>E8+H8</f>
        <v>0</v>
      </c>
      <c r="J8" s="335" t="s">
        <v>254</v>
      </c>
      <c r="K8" s="335" t="s">
        <v>256</v>
      </c>
      <c r="L8" s="301"/>
      <c r="M8" s="345"/>
      <c r="N8" s="38">
        <v>0</v>
      </c>
      <c r="O8" s="38">
        <v>0</v>
      </c>
      <c r="P8" s="38">
        <v>0</v>
      </c>
      <c r="Q8" s="38">
        <v>0</v>
      </c>
      <c r="R8" s="52">
        <f t="shared" si="0"/>
        <v>0</v>
      </c>
      <c r="S8" s="19" t="str">
        <f t="shared" si="1"/>
        <v>OK</v>
      </c>
    </row>
    <row r="9" spans="1:19" ht="36" customHeight="1" x14ac:dyDescent="0.2">
      <c r="A9" s="50" t="s">
        <v>48</v>
      </c>
      <c r="B9" s="54" t="s">
        <v>160</v>
      </c>
      <c r="C9" s="250">
        <v>0</v>
      </c>
      <c r="D9" s="250">
        <v>0</v>
      </c>
      <c r="E9" s="251">
        <f>C9+D9</f>
        <v>0</v>
      </c>
      <c r="F9" s="250">
        <v>0</v>
      </c>
      <c r="G9" s="250">
        <v>0</v>
      </c>
      <c r="H9" s="251">
        <f>F9+G9</f>
        <v>0</v>
      </c>
      <c r="I9" s="251">
        <f>E9+H9</f>
        <v>0</v>
      </c>
      <c r="J9" s="340" t="s">
        <v>254</v>
      </c>
      <c r="K9" s="340" t="s">
        <v>257</v>
      </c>
      <c r="L9" s="301"/>
      <c r="M9" s="345"/>
      <c r="N9" s="38">
        <v>0</v>
      </c>
      <c r="O9" s="38">
        <v>0</v>
      </c>
      <c r="P9" s="38">
        <v>0</v>
      </c>
      <c r="Q9" s="38">
        <v>0</v>
      </c>
      <c r="R9" s="52">
        <f t="shared" si="0"/>
        <v>0</v>
      </c>
      <c r="S9" s="19" t="str">
        <f t="shared" si="1"/>
        <v>OK</v>
      </c>
    </row>
    <row r="10" spans="1:19" s="59" customFormat="1" x14ac:dyDescent="0.2">
      <c r="A10" s="55"/>
      <c r="B10" s="56" t="s">
        <v>6</v>
      </c>
      <c r="C10" s="252">
        <f>SUM(C6:C9)</f>
        <v>0</v>
      </c>
      <c r="D10" s="252">
        <f t="shared" ref="D10:I10" si="2">SUM(D6:D9)</f>
        <v>0</v>
      </c>
      <c r="E10" s="252">
        <f t="shared" si="2"/>
        <v>0</v>
      </c>
      <c r="F10" s="252">
        <f t="shared" si="2"/>
        <v>0</v>
      </c>
      <c r="G10" s="252">
        <f t="shared" si="2"/>
        <v>0</v>
      </c>
      <c r="H10" s="252">
        <f t="shared" si="2"/>
        <v>0</v>
      </c>
      <c r="I10" s="252">
        <f t="shared" si="2"/>
        <v>0</v>
      </c>
      <c r="J10" s="341"/>
      <c r="K10" s="341"/>
      <c r="L10" s="302"/>
      <c r="M10" s="346"/>
      <c r="N10" s="57">
        <f t="shared" ref="N10" si="3">SUM(N6:N9)</f>
        <v>0</v>
      </c>
      <c r="O10" s="57">
        <f t="shared" ref="O10" si="4">SUM(O6:O9)</f>
        <v>0</v>
      </c>
      <c r="P10" s="57">
        <f t="shared" ref="P10" si="5">SUM(P6:P9)</f>
        <v>0</v>
      </c>
      <c r="Q10" s="57">
        <f t="shared" ref="Q10" si="6">SUM(Q6:Q9)</f>
        <v>0</v>
      </c>
      <c r="R10" s="57">
        <f t="shared" ref="R10" si="7">SUM(R6:R9)</f>
        <v>0</v>
      </c>
      <c r="S10" s="58" t="str">
        <f t="shared" si="1"/>
        <v>OK</v>
      </c>
    </row>
    <row r="11" spans="1:19" x14ac:dyDescent="0.2">
      <c r="A11" s="50" t="s">
        <v>23</v>
      </c>
      <c r="B11" s="403" t="s">
        <v>291</v>
      </c>
      <c r="C11" s="404"/>
      <c r="D11" s="404"/>
      <c r="E11" s="404"/>
      <c r="F11" s="404"/>
      <c r="G11" s="404"/>
      <c r="H11" s="404"/>
      <c r="I11" s="404"/>
      <c r="J11" s="342"/>
      <c r="K11" s="342"/>
      <c r="L11" s="301"/>
      <c r="M11" s="345"/>
      <c r="N11" s="43"/>
      <c r="O11" s="43"/>
      <c r="P11" s="43"/>
      <c r="Q11" s="43"/>
      <c r="R11" s="52"/>
      <c r="S11" s="19"/>
    </row>
    <row r="12" spans="1:19" ht="50.45" customHeight="1" x14ac:dyDescent="0.2">
      <c r="A12" s="60" t="s">
        <v>7</v>
      </c>
      <c r="B12" s="61" t="s">
        <v>507</v>
      </c>
      <c r="C12" s="255"/>
      <c r="D12" s="255"/>
      <c r="E12" s="253">
        <f>C12+D12</f>
        <v>0</v>
      </c>
      <c r="F12" s="255"/>
      <c r="G12" s="255"/>
      <c r="H12" s="253">
        <f>F12+G12</f>
        <v>0</v>
      </c>
      <c r="I12" s="253">
        <f>E12+H12</f>
        <v>0</v>
      </c>
      <c r="J12" s="340" t="s">
        <v>254</v>
      </c>
      <c r="K12" s="340" t="s">
        <v>258</v>
      </c>
      <c r="L12" s="301"/>
      <c r="M12" s="345"/>
      <c r="N12" s="51"/>
      <c r="O12" s="51"/>
      <c r="P12" s="51"/>
      <c r="Q12" s="51"/>
      <c r="R12" s="52">
        <f t="shared" si="0"/>
        <v>0</v>
      </c>
      <c r="S12" s="19" t="str">
        <f t="shared" si="1"/>
        <v>OK</v>
      </c>
    </row>
    <row r="13" spans="1:19" s="59" customFormat="1" x14ac:dyDescent="0.2">
      <c r="A13" s="55"/>
      <c r="B13" s="56" t="s">
        <v>8</v>
      </c>
      <c r="C13" s="254">
        <f>SUM(C12:C12)</f>
        <v>0</v>
      </c>
      <c r="D13" s="254">
        <f t="shared" ref="D13:I13" si="8">SUM(D12:D12)</f>
        <v>0</v>
      </c>
      <c r="E13" s="254">
        <f t="shared" si="8"/>
        <v>0</v>
      </c>
      <c r="F13" s="254">
        <f t="shared" si="8"/>
        <v>0</v>
      </c>
      <c r="G13" s="254">
        <f t="shared" si="8"/>
        <v>0</v>
      </c>
      <c r="H13" s="254">
        <f t="shared" si="8"/>
        <v>0</v>
      </c>
      <c r="I13" s="254">
        <f t="shared" si="8"/>
        <v>0</v>
      </c>
      <c r="J13" s="100"/>
      <c r="K13" s="100"/>
      <c r="L13" s="303"/>
      <c r="M13" s="347"/>
      <c r="N13" s="57">
        <f t="shared" ref="N13" si="9">SUM(N12:N12)</f>
        <v>0</v>
      </c>
      <c r="O13" s="57">
        <f t="shared" ref="O13" si="10">SUM(O12:O12)</f>
        <v>0</v>
      </c>
      <c r="P13" s="57">
        <f t="shared" ref="P13" si="11">SUM(P12:P12)</f>
        <v>0</v>
      </c>
      <c r="Q13" s="57">
        <f t="shared" ref="Q13" si="12">SUM(Q12:Q12)</f>
        <v>0</v>
      </c>
      <c r="R13" s="57">
        <f t="shared" ref="R13" si="13">SUM(R12:R12)</f>
        <v>0</v>
      </c>
      <c r="S13" s="58" t="str">
        <f t="shared" si="1"/>
        <v>OK</v>
      </c>
    </row>
    <row r="14" spans="1:19" ht="25.9" customHeight="1" x14ac:dyDescent="0.2">
      <c r="A14" s="50" t="s">
        <v>24</v>
      </c>
      <c r="B14" s="406" t="s">
        <v>508</v>
      </c>
      <c r="C14" s="406"/>
      <c r="D14" s="406"/>
      <c r="E14" s="406"/>
      <c r="F14" s="406"/>
      <c r="G14" s="406"/>
      <c r="H14" s="406"/>
      <c r="I14" s="406"/>
      <c r="J14" s="406"/>
      <c r="K14" s="406"/>
      <c r="L14" s="301" t="str">
        <f>IF(SUM(E15+E19+E20+E21+E29+E31+E36+E22)&gt;SUM(E56*Instructiuni!F11),"!!! Atentie prag","")</f>
        <v/>
      </c>
      <c r="M14" s="345"/>
      <c r="N14" s="40"/>
      <c r="O14" s="40"/>
      <c r="P14" s="40"/>
      <c r="Q14" s="40"/>
      <c r="R14" s="52"/>
      <c r="S14" s="19"/>
    </row>
    <row r="15" spans="1:19" x14ac:dyDescent="0.2">
      <c r="A15" s="63" t="s">
        <v>163</v>
      </c>
      <c r="B15" s="61" t="s">
        <v>165</v>
      </c>
      <c r="C15" s="253">
        <f>SUM(C16:C18)</f>
        <v>0</v>
      </c>
      <c r="D15" s="253">
        <f t="shared" ref="D15:I15" si="14">SUM(D16:D18)</f>
        <v>0</v>
      </c>
      <c r="E15" s="253">
        <f>SUM(E16:E18)</f>
        <v>0</v>
      </c>
      <c r="F15" s="253">
        <f t="shared" si="14"/>
        <v>0</v>
      </c>
      <c r="G15" s="253">
        <f t="shared" si="14"/>
        <v>0</v>
      </c>
      <c r="H15" s="253">
        <f t="shared" si="14"/>
        <v>0</v>
      </c>
      <c r="I15" s="253">
        <f t="shared" si="14"/>
        <v>0</v>
      </c>
      <c r="J15" s="99"/>
      <c r="K15" s="99"/>
      <c r="L15" s="301"/>
      <c r="M15" s="345"/>
      <c r="N15" s="53">
        <f t="shared" ref="N15" si="15">SUM(N16:N18)</f>
        <v>0</v>
      </c>
      <c r="O15" s="53">
        <f t="shared" ref="O15" si="16">SUM(O16:O18)</f>
        <v>0</v>
      </c>
      <c r="P15" s="53">
        <f t="shared" ref="P15" si="17">SUM(P16:P18)</f>
        <v>0</v>
      </c>
      <c r="Q15" s="53">
        <f t="shared" ref="Q15" si="18">SUM(Q16:Q18)</f>
        <v>0</v>
      </c>
      <c r="R15" s="53">
        <f t="shared" ref="R15" si="19">SUM(R16:R18)</f>
        <v>0</v>
      </c>
      <c r="S15" s="19" t="str">
        <f t="shared" si="1"/>
        <v>OK</v>
      </c>
    </row>
    <row r="16" spans="1:19" x14ac:dyDescent="0.2">
      <c r="A16" s="63" t="s">
        <v>56</v>
      </c>
      <c r="B16" s="3" t="s">
        <v>164</v>
      </c>
      <c r="C16" s="250">
        <v>0</v>
      </c>
      <c r="D16" s="250">
        <v>0</v>
      </c>
      <c r="E16" s="253">
        <f t="shared" ref="E16:E18" si="20">C16+D16</f>
        <v>0</v>
      </c>
      <c r="F16" s="250">
        <v>0</v>
      </c>
      <c r="G16" s="250">
        <v>0</v>
      </c>
      <c r="H16" s="253">
        <f t="shared" ref="H16:H20" si="21">F16+G16</f>
        <v>0</v>
      </c>
      <c r="I16" s="253">
        <f t="shared" ref="I16:I20" si="22">E16+H16</f>
        <v>0</v>
      </c>
      <c r="J16" s="94" t="s">
        <v>259</v>
      </c>
      <c r="K16" s="94" t="s">
        <v>260</v>
      </c>
      <c r="L16" s="301"/>
      <c r="M16" s="345"/>
      <c r="N16" s="86">
        <v>0</v>
      </c>
      <c r="O16" s="86">
        <v>0</v>
      </c>
      <c r="P16" s="86">
        <v>0</v>
      </c>
      <c r="Q16" s="86">
        <v>0</v>
      </c>
      <c r="R16" s="52">
        <f t="shared" si="0"/>
        <v>0</v>
      </c>
      <c r="S16" s="19" t="str">
        <f t="shared" si="1"/>
        <v>OK</v>
      </c>
    </row>
    <row r="17" spans="1:19" ht="27" x14ac:dyDescent="0.2">
      <c r="A17" s="63" t="s">
        <v>166</v>
      </c>
      <c r="B17" s="3" t="s">
        <v>53</v>
      </c>
      <c r="C17" s="250">
        <v>0</v>
      </c>
      <c r="D17" s="250">
        <v>0</v>
      </c>
      <c r="E17" s="253">
        <f t="shared" si="20"/>
        <v>0</v>
      </c>
      <c r="F17" s="250">
        <v>0</v>
      </c>
      <c r="G17" s="250">
        <v>0</v>
      </c>
      <c r="H17" s="253">
        <f t="shared" si="21"/>
        <v>0</v>
      </c>
      <c r="I17" s="253">
        <f t="shared" si="22"/>
        <v>0</v>
      </c>
      <c r="J17" s="94" t="s">
        <v>259</v>
      </c>
      <c r="K17" s="94" t="s">
        <v>261</v>
      </c>
      <c r="L17" s="301"/>
      <c r="M17" s="345"/>
      <c r="N17" s="86">
        <v>0</v>
      </c>
      <c r="O17" s="86">
        <v>0</v>
      </c>
      <c r="P17" s="86">
        <v>0</v>
      </c>
      <c r="Q17" s="86">
        <v>0</v>
      </c>
      <c r="R17" s="52">
        <f t="shared" si="0"/>
        <v>0</v>
      </c>
      <c r="S17" s="19" t="str">
        <f t="shared" si="1"/>
        <v>OK</v>
      </c>
    </row>
    <row r="18" spans="1:19" ht="18" x14ac:dyDescent="0.2">
      <c r="A18" s="63" t="s">
        <v>167</v>
      </c>
      <c r="B18" s="3" t="s">
        <v>44</v>
      </c>
      <c r="C18" s="250">
        <v>0</v>
      </c>
      <c r="D18" s="250">
        <v>0</v>
      </c>
      <c r="E18" s="253">
        <f t="shared" si="20"/>
        <v>0</v>
      </c>
      <c r="F18" s="250">
        <v>0</v>
      </c>
      <c r="G18" s="250">
        <v>0</v>
      </c>
      <c r="H18" s="253">
        <f t="shared" si="21"/>
        <v>0</v>
      </c>
      <c r="I18" s="253">
        <f t="shared" si="22"/>
        <v>0</v>
      </c>
      <c r="J18" s="94" t="s">
        <v>259</v>
      </c>
      <c r="K18" s="94" t="s">
        <v>262</v>
      </c>
      <c r="L18" s="301"/>
      <c r="M18" s="345"/>
      <c r="N18" s="86">
        <v>0</v>
      </c>
      <c r="O18" s="86">
        <v>0</v>
      </c>
      <c r="P18" s="86">
        <v>0</v>
      </c>
      <c r="Q18" s="86">
        <v>0</v>
      </c>
      <c r="R18" s="52">
        <f t="shared" si="0"/>
        <v>0</v>
      </c>
      <c r="S18" s="19" t="str">
        <f t="shared" si="1"/>
        <v>OK</v>
      </c>
    </row>
    <row r="19" spans="1:19" ht="38.450000000000003" customHeight="1" x14ac:dyDescent="0.2">
      <c r="A19" s="63" t="s">
        <v>157</v>
      </c>
      <c r="B19" s="3" t="s">
        <v>168</v>
      </c>
      <c r="C19" s="250">
        <v>0</v>
      </c>
      <c r="D19" s="250">
        <v>0</v>
      </c>
      <c r="E19" s="253">
        <f>C19+D19</f>
        <v>0</v>
      </c>
      <c r="F19" s="250">
        <v>0</v>
      </c>
      <c r="G19" s="250">
        <v>0</v>
      </c>
      <c r="H19" s="253">
        <f t="shared" si="21"/>
        <v>0</v>
      </c>
      <c r="I19" s="253">
        <f t="shared" si="22"/>
        <v>0</v>
      </c>
      <c r="J19" s="94" t="s">
        <v>259</v>
      </c>
      <c r="K19" s="94" t="s">
        <v>263</v>
      </c>
      <c r="L19" s="301"/>
      <c r="M19" s="345"/>
      <c r="N19" s="86">
        <v>0</v>
      </c>
      <c r="O19" s="86">
        <v>0</v>
      </c>
      <c r="P19" s="86">
        <v>0</v>
      </c>
      <c r="Q19" s="86">
        <v>0</v>
      </c>
      <c r="R19" s="52">
        <f t="shared" si="0"/>
        <v>0</v>
      </c>
      <c r="S19" s="19" t="str">
        <f t="shared" si="1"/>
        <v>OK</v>
      </c>
    </row>
    <row r="20" spans="1:19" ht="18" x14ac:dyDescent="0.2">
      <c r="A20" s="63" t="s">
        <v>57</v>
      </c>
      <c r="B20" s="3" t="s">
        <v>169</v>
      </c>
      <c r="C20" s="250">
        <v>0</v>
      </c>
      <c r="D20" s="250">
        <v>0</v>
      </c>
      <c r="E20" s="253">
        <f>C20+D20</f>
        <v>0</v>
      </c>
      <c r="F20" s="250">
        <v>0</v>
      </c>
      <c r="G20" s="250">
        <v>0</v>
      </c>
      <c r="H20" s="253">
        <f t="shared" si="21"/>
        <v>0</v>
      </c>
      <c r="I20" s="253">
        <f t="shared" si="22"/>
        <v>0</v>
      </c>
      <c r="J20" s="94" t="s">
        <v>259</v>
      </c>
      <c r="K20" s="94" t="s">
        <v>264</v>
      </c>
      <c r="L20" s="301"/>
      <c r="M20" s="345"/>
      <c r="N20" s="86">
        <v>0</v>
      </c>
      <c r="O20" s="86">
        <v>0</v>
      </c>
      <c r="P20" s="86">
        <v>0</v>
      </c>
      <c r="Q20" s="86">
        <v>0</v>
      </c>
      <c r="R20" s="52">
        <f t="shared" si="0"/>
        <v>0</v>
      </c>
      <c r="S20" s="19" t="str">
        <f t="shared" si="1"/>
        <v>OK</v>
      </c>
    </row>
    <row r="21" spans="1:19" ht="36" x14ac:dyDescent="0.2">
      <c r="A21" s="63" t="s">
        <v>58</v>
      </c>
      <c r="B21" s="3" t="s">
        <v>292</v>
      </c>
      <c r="C21" s="255"/>
      <c r="D21" s="255"/>
      <c r="E21" s="253"/>
      <c r="F21" s="255"/>
      <c r="G21" s="255"/>
      <c r="H21" s="253"/>
      <c r="I21" s="253"/>
      <c r="J21" s="93"/>
      <c r="K21" s="93"/>
      <c r="L21" s="306"/>
      <c r="M21" s="348"/>
      <c r="N21" s="311"/>
      <c r="O21" s="311"/>
      <c r="P21" s="311"/>
      <c r="Q21" s="311"/>
      <c r="R21" s="52"/>
      <c r="S21" s="19" t="str">
        <f t="shared" si="1"/>
        <v>OK</v>
      </c>
    </row>
    <row r="22" spans="1:19" x14ac:dyDescent="0.2">
      <c r="A22" s="63" t="s">
        <v>59</v>
      </c>
      <c r="B22" s="3" t="s">
        <v>170</v>
      </c>
      <c r="C22" s="253">
        <f>SUM(C23:C28)</f>
        <v>0</v>
      </c>
      <c r="D22" s="253">
        <f t="shared" ref="D22:I22" si="23">SUM(D23:D28)</f>
        <v>0</v>
      </c>
      <c r="E22" s="253">
        <f>SUM(E23:E28)</f>
        <v>0</v>
      </c>
      <c r="F22" s="253">
        <f t="shared" si="23"/>
        <v>0</v>
      </c>
      <c r="G22" s="253">
        <f t="shared" si="23"/>
        <v>0</v>
      </c>
      <c r="H22" s="253">
        <f t="shared" si="23"/>
        <v>0</v>
      </c>
      <c r="I22" s="253">
        <f t="shared" si="23"/>
        <v>0</v>
      </c>
      <c r="J22" s="94"/>
      <c r="K22" s="94"/>
      <c r="L22" s="301"/>
      <c r="M22" s="345"/>
      <c r="N22" s="43">
        <f t="shared" ref="N22" si="24">SUM(N23:N28)</f>
        <v>0</v>
      </c>
      <c r="O22" s="43">
        <f t="shared" ref="O22" si="25">SUM(O23:O28)</f>
        <v>0</v>
      </c>
      <c r="P22" s="43">
        <f t="shared" ref="P22" si="26">SUM(P23:P28)</f>
        <v>0</v>
      </c>
      <c r="Q22" s="43">
        <f t="shared" ref="Q22" si="27">SUM(Q23:Q28)</f>
        <v>0</v>
      </c>
      <c r="R22" s="52">
        <f t="shared" ref="R22" si="28">SUM(R23:R28)</f>
        <v>0</v>
      </c>
      <c r="S22" s="19" t="str">
        <f t="shared" si="1"/>
        <v>OK</v>
      </c>
    </row>
    <row r="23" spans="1:19" s="153" customFormat="1" x14ac:dyDescent="0.2">
      <c r="A23" s="63" t="s">
        <v>122</v>
      </c>
      <c r="B23" s="3" t="s">
        <v>171</v>
      </c>
      <c r="C23" s="250">
        <v>0</v>
      </c>
      <c r="D23" s="250">
        <v>0</v>
      </c>
      <c r="E23" s="253">
        <f t="shared" ref="E23:E29" si="29">C23+D23</f>
        <v>0</v>
      </c>
      <c r="F23" s="250">
        <v>0</v>
      </c>
      <c r="G23" s="250">
        <v>0</v>
      </c>
      <c r="H23" s="253">
        <f t="shared" ref="H23:H29" si="30">F23+G23</f>
        <v>0</v>
      </c>
      <c r="I23" s="253">
        <f t="shared" ref="I23:I29" si="31">E23+H23</f>
        <v>0</v>
      </c>
      <c r="J23" s="102" t="s">
        <v>259</v>
      </c>
      <c r="K23" s="102" t="s">
        <v>266</v>
      </c>
      <c r="L23" s="301"/>
      <c r="M23" s="345"/>
      <c r="N23" s="24">
        <v>0</v>
      </c>
      <c r="O23" s="24">
        <v>0</v>
      </c>
      <c r="P23" s="24">
        <v>0</v>
      </c>
      <c r="Q23" s="24">
        <v>0</v>
      </c>
      <c r="R23" s="151">
        <f t="shared" si="0"/>
        <v>0</v>
      </c>
      <c r="S23" s="152" t="str">
        <f t="shared" si="1"/>
        <v>OK</v>
      </c>
    </row>
    <row r="24" spans="1:19" s="153" customFormat="1" ht="18" x14ac:dyDescent="0.2">
      <c r="A24" s="63" t="s">
        <v>123</v>
      </c>
      <c r="B24" s="3" t="s">
        <v>172</v>
      </c>
      <c r="C24" s="250">
        <v>0</v>
      </c>
      <c r="D24" s="250">
        <v>0</v>
      </c>
      <c r="E24" s="253">
        <f t="shared" si="29"/>
        <v>0</v>
      </c>
      <c r="F24" s="250">
        <v>0</v>
      </c>
      <c r="G24" s="250">
        <v>0</v>
      </c>
      <c r="H24" s="253">
        <f t="shared" si="30"/>
        <v>0</v>
      </c>
      <c r="I24" s="253">
        <f t="shared" si="31"/>
        <v>0</v>
      </c>
      <c r="J24" s="102" t="s">
        <v>259</v>
      </c>
      <c r="K24" s="102" t="s">
        <v>267</v>
      </c>
      <c r="L24" s="301"/>
      <c r="M24" s="345"/>
      <c r="N24" s="24">
        <v>0</v>
      </c>
      <c r="O24" s="154">
        <v>0</v>
      </c>
      <c r="P24" s="154">
        <v>0</v>
      </c>
      <c r="Q24" s="154">
        <v>0</v>
      </c>
      <c r="R24" s="151">
        <f t="shared" si="0"/>
        <v>0</v>
      </c>
      <c r="S24" s="152" t="str">
        <f t="shared" si="1"/>
        <v>OK</v>
      </c>
    </row>
    <row r="25" spans="1:19" s="153" customFormat="1" ht="48" x14ac:dyDescent="0.2">
      <c r="A25" s="63" t="s">
        <v>124</v>
      </c>
      <c r="B25" s="3" t="s">
        <v>173</v>
      </c>
      <c r="C25" s="250">
        <v>0</v>
      </c>
      <c r="D25" s="250">
        <v>0</v>
      </c>
      <c r="E25" s="253">
        <f t="shared" si="29"/>
        <v>0</v>
      </c>
      <c r="F25" s="250">
        <v>0</v>
      </c>
      <c r="G25" s="250">
        <v>0</v>
      </c>
      <c r="H25" s="253">
        <f t="shared" si="30"/>
        <v>0</v>
      </c>
      <c r="I25" s="253">
        <f t="shared" si="31"/>
        <v>0</v>
      </c>
      <c r="J25" s="102" t="s">
        <v>259</v>
      </c>
      <c r="K25" s="102" t="s">
        <v>268</v>
      </c>
      <c r="L25" s="301"/>
      <c r="M25" s="345"/>
      <c r="N25" s="24">
        <v>0</v>
      </c>
      <c r="O25" s="154">
        <v>0</v>
      </c>
      <c r="P25" s="154">
        <v>0</v>
      </c>
      <c r="Q25" s="154">
        <v>0</v>
      </c>
      <c r="R25" s="151">
        <f t="shared" si="0"/>
        <v>0</v>
      </c>
      <c r="S25" s="152" t="str">
        <f t="shared" si="1"/>
        <v>OK</v>
      </c>
    </row>
    <row r="26" spans="1:19" s="153" customFormat="1" ht="48" customHeight="1" x14ac:dyDescent="0.2">
      <c r="A26" s="63" t="s">
        <v>125</v>
      </c>
      <c r="B26" s="3" t="s">
        <v>174</v>
      </c>
      <c r="C26" s="250">
        <v>0</v>
      </c>
      <c r="D26" s="250">
        <v>0</v>
      </c>
      <c r="E26" s="253">
        <f t="shared" si="29"/>
        <v>0</v>
      </c>
      <c r="F26" s="250">
        <v>0</v>
      </c>
      <c r="G26" s="250">
        <v>0</v>
      </c>
      <c r="H26" s="253">
        <f t="shared" si="30"/>
        <v>0</v>
      </c>
      <c r="I26" s="253">
        <f t="shared" si="31"/>
        <v>0</v>
      </c>
      <c r="J26" s="102" t="s">
        <v>259</v>
      </c>
      <c r="K26" s="102" t="s">
        <v>269</v>
      </c>
      <c r="L26" s="301"/>
      <c r="M26" s="345"/>
      <c r="N26" s="24">
        <v>0</v>
      </c>
      <c r="O26" s="154">
        <v>0</v>
      </c>
      <c r="P26" s="154">
        <v>0</v>
      </c>
      <c r="Q26" s="154">
        <v>0</v>
      </c>
      <c r="R26" s="151">
        <f t="shared" si="0"/>
        <v>0</v>
      </c>
      <c r="S26" s="152" t="str">
        <f t="shared" si="1"/>
        <v>OK</v>
      </c>
    </row>
    <row r="27" spans="1:19" s="153" customFormat="1" ht="41.45" customHeight="1" x14ac:dyDescent="0.2">
      <c r="A27" s="63" t="s">
        <v>126</v>
      </c>
      <c r="B27" s="3" t="s">
        <v>175</v>
      </c>
      <c r="C27" s="250">
        <v>0</v>
      </c>
      <c r="D27" s="250">
        <v>0</v>
      </c>
      <c r="E27" s="253">
        <f t="shared" si="29"/>
        <v>0</v>
      </c>
      <c r="F27" s="250">
        <v>0</v>
      </c>
      <c r="G27" s="250">
        <v>0</v>
      </c>
      <c r="H27" s="253">
        <f t="shared" si="30"/>
        <v>0</v>
      </c>
      <c r="I27" s="253">
        <f t="shared" si="31"/>
        <v>0</v>
      </c>
      <c r="J27" s="102" t="s">
        <v>259</v>
      </c>
      <c r="K27" s="102" t="s">
        <v>270</v>
      </c>
      <c r="L27" s="301"/>
      <c r="M27" s="345"/>
      <c r="N27" s="24">
        <v>0</v>
      </c>
      <c r="O27" s="154">
        <v>0</v>
      </c>
      <c r="P27" s="154">
        <v>0</v>
      </c>
      <c r="Q27" s="154">
        <v>0</v>
      </c>
      <c r="R27" s="151">
        <f t="shared" si="0"/>
        <v>0</v>
      </c>
      <c r="S27" s="152" t="str">
        <f t="shared" si="1"/>
        <v>OK</v>
      </c>
    </row>
    <row r="28" spans="1:19" s="153" customFormat="1" ht="30.6" customHeight="1" x14ac:dyDescent="0.2">
      <c r="A28" s="63" t="s">
        <v>149</v>
      </c>
      <c r="B28" s="3" t="s">
        <v>176</v>
      </c>
      <c r="C28" s="250">
        <v>0</v>
      </c>
      <c r="D28" s="250">
        <v>0</v>
      </c>
      <c r="E28" s="253">
        <f t="shared" si="29"/>
        <v>0</v>
      </c>
      <c r="F28" s="250">
        <v>0</v>
      </c>
      <c r="G28" s="250">
        <v>0</v>
      </c>
      <c r="H28" s="253">
        <f t="shared" si="30"/>
        <v>0</v>
      </c>
      <c r="I28" s="253">
        <f t="shared" si="31"/>
        <v>0</v>
      </c>
      <c r="J28" s="102" t="s">
        <v>259</v>
      </c>
      <c r="K28" s="102" t="s">
        <v>271</v>
      </c>
      <c r="L28" s="301"/>
      <c r="M28" s="345"/>
      <c r="N28" s="24">
        <v>0</v>
      </c>
      <c r="O28" s="154">
        <v>0</v>
      </c>
      <c r="P28" s="154">
        <v>0</v>
      </c>
      <c r="Q28" s="154">
        <v>0</v>
      </c>
      <c r="R28" s="151">
        <f t="shared" si="0"/>
        <v>0</v>
      </c>
      <c r="S28" s="152" t="str">
        <f t="shared" si="1"/>
        <v>OK</v>
      </c>
    </row>
    <row r="29" spans="1:19" s="153" customFormat="1" ht="27" x14ac:dyDescent="0.2">
      <c r="A29" s="63" t="s">
        <v>127</v>
      </c>
      <c r="B29" s="3" t="s">
        <v>177</v>
      </c>
      <c r="C29" s="250">
        <v>0</v>
      </c>
      <c r="D29" s="250">
        <v>0</v>
      </c>
      <c r="E29" s="253">
        <f t="shared" si="29"/>
        <v>0</v>
      </c>
      <c r="F29" s="250">
        <v>0</v>
      </c>
      <c r="G29" s="250">
        <v>0</v>
      </c>
      <c r="H29" s="253">
        <f t="shared" si="30"/>
        <v>0</v>
      </c>
      <c r="I29" s="253">
        <f t="shared" si="31"/>
        <v>0</v>
      </c>
      <c r="J29" s="102" t="s">
        <v>259</v>
      </c>
      <c r="K29" s="102" t="s">
        <v>338</v>
      </c>
      <c r="L29" s="301"/>
      <c r="M29" s="345"/>
      <c r="N29" s="24">
        <v>0</v>
      </c>
      <c r="O29" s="154">
        <v>0</v>
      </c>
      <c r="P29" s="154">
        <v>0</v>
      </c>
      <c r="Q29" s="154">
        <v>0</v>
      </c>
      <c r="R29" s="151">
        <f t="shared" si="0"/>
        <v>0</v>
      </c>
      <c r="S29" s="152" t="str">
        <f t="shared" si="1"/>
        <v>OK</v>
      </c>
    </row>
    <row r="30" spans="1:19" s="153" customFormat="1" ht="16.899999999999999" customHeight="1" x14ac:dyDescent="0.2">
      <c r="A30" s="63" t="s">
        <v>128</v>
      </c>
      <c r="B30" s="3" t="s">
        <v>43</v>
      </c>
      <c r="C30" s="253">
        <f>C31+C35</f>
        <v>0</v>
      </c>
      <c r="D30" s="253">
        <f t="shared" ref="D30:I30" si="32">D31+D35</f>
        <v>0</v>
      </c>
      <c r="E30" s="253">
        <f>E31+E35</f>
        <v>0</v>
      </c>
      <c r="F30" s="253">
        <f t="shared" si="32"/>
        <v>0</v>
      </c>
      <c r="G30" s="253">
        <f t="shared" si="32"/>
        <v>0</v>
      </c>
      <c r="H30" s="253">
        <f t="shared" si="32"/>
        <v>0</v>
      </c>
      <c r="I30" s="253">
        <f t="shared" si="32"/>
        <v>0</v>
      </c>
      <c r="J30" s="102"/>
      <c r="K30" s="102"/>
      <c r="L30" s="301"/>
      <c r="M30" s="345"/>
      <c r="N30" s="53">
        <f t="shared" ref="N30" si="33">N31+N35</f>
        <v>0</v>
      </c>
      <c r="O30" s="53">
        <f t="shared" ref="O30" si="34">O31+O35</f>
        <v>0</v>
      </c>
      <c r="P30" s="53">
        <f t="shared" ref="P30" si="35">P31+P35</f>
        <v>0</v>
      </c>
      <c r="Q30" s="53">
        <f t="shared" ref="Q30" si="36">Q31+Q35</f>
        <v>0</v>
      </c>
      <c r="R30" s="53">
        <f t="shared" ref="R30" si="37">R31+R35</f>
        <v>0</v>
      </c>
      <c r="S30" s="152" t="str">
        <f t="shared" si="1"/>
        <v>OK</v>
      </c>
    </row>
    <row r="31" spans="1:19" s="153" customFormat="1" ht="28.9" customHeight="1" x14ac:dyDescent="0.2">
      <c r="A31" s="63" t="s">
        <v>178</v>
      </c>
      <c r="B31" s="3" t="s">
        <v>179</v>
      </c>
      <c r="C31" s="255">
        <f>C32+C33+C34</f>
        <v>0</v>
      </c>
      <c r="D31" s="255">
        <f t="shared" ref="D31:I31" si="38">D32+D33+D34</f>
        <v>0</v>
      </c>
      <c r="E31" s="255">
        <f>E32+E33+E34</f>
        <v>0</v>
      </c>
      <c r="F31" s="255">
        <f t="shared" si="38"/>
        <v>0</v>
      </c>
      <c r="G31" s="255">
        <f t="shared" si="38"/>
        <v>0</v>
      </c>
      <c r="H31" s="255">
        <f t="shared" si="38"/>
        <v>0</v>
      </c>
      <c r="I31" s="255">
        <f t="shared" si="38"/>
        <v>0</v>
      </c>
      <c r="J31" s="102"/>
      <c r="K31" s="102"/>
      <c r="L31" s="301"/>
      <c r="M31" s="345"/>
      <c r="N31" s="51">
        <f t="shared" ref="N31" si="39">N32+N33+N34</f>
        <v>0</v>
      </c>
      <c r="O31" s="51">
        <f t="shared" ref="O31" si="40">O32+O33+O34</f>
        <v>0</v>
      </c>
      <c r="P31" s="51">
        <f t="shared" ref="P31" si="41">P32+P33+P34</f>
        <v>0</v>
      </c>
      <c r="Q31" s="51">
        <f t="shared" ref="Q31" si="42">Q32+Q33+Q34</f>
        <v>0</v>
      </c>
      <c r="R31" s="51">
        <f t="shared" ref="R31" si="43">R32+R33+R34</f>
        <v>0</v>
      </c>
      <c r="S31" s="152" t="str">
        <f t="shared" si="1"/>
        <v>OK</v>
      </c>
    </row>
    <row r="32" spans="1:19" s="153" customFormat="1" ht="27" x14ac:dyDescent="0.2">
      <c r="A32" s="63" t="s">
        <v>181</v>
      </c>
      <c r="B32" s="3" t="s">
        <v>180</v>
      </c>
      <c r="C32" s="250">
        <v>0</v>
      </c>
      <c r="D32" s="250">
        <v>0</v>
      </c>
      <c r="E32" s="253">
        <f>C32+D32</f>
        <v>0</v>
      </c>
      <c r="F32" s="250">
        <v>0</v>
      </c>
      <c r="G32" s="250">
        <v>0</v>
      </c>
      <c r="H32" s="253">
        <f>F32+G32</f>
        <v>0</v>
      </c>
      <c r="I32" s="253">
        <f>E32+H32</f>
        <v>0</v>
      </c>
      <c r="J32" s="158" t="s">
        <v>259</v>
      </c>
      <c r="K32" s="102" t="s">
        <v>339</v>
      </c>
      <c r="L32" s="301"/>
      <c r="M32" s="345"/>
      <c r="N32" s="154">
        <v>0</v>
      </c>
      <c r="O32" s="154">
        <v>0</v>
      </c>
      <c r="P32" s="154">
        <v>0</v>
      </c>
      <c r="Q32" s="154">
        <v>0</v>
      </c>
      <c r="R32" s="151">
        <f t="shared" si="0"/>
        <v>0</v>
      </c>
      <c r="S32" s="152" t="str">
        <f t="shared" si="1"/>
        <v>OK</v>
      </c>
    </row>
    <row r="33" spans="1:19" s="153" customFormat="1" ht="39" customHeight="1" x14ac:dyDescent="0.2">
      <c r="A33" s="63" t="s">
        <v>183</v>
      </c>
      <c r="B33" s="3" t="s">
        <v>182</v>
      </c>
      <c r="C33" s="250">
        <v>0</v>
      </c>
      <c r="D33" s="250">
        <v>0</v>
      </c>
      <c r="E33" s="253">
        <f>C33+D33</f>
        <v>0</v>
      </c>
      <c r="F33" s="250">
        <v>0</v>
      </c>
      <c r="G33" s="250">
        <v>0</v>
      </c>
      <c r="H33" s="253">
        <f>F33+G33</f>
        <v>0</v>
      </c>
      <c r="I33" s="253">
        <f>E33+H33</f>
        <v>0</v>
      </c>
      <c r="J33" s="158" t="s">
        <v>259</v>
      </c>
      <c r="K33" s="102" t="s">
        <v>339</v>
      </c>
      <c r="L33" s="301"/>
      <c r="M33" s="345"/>
      <c r="N33" s="154">
        <v>0</v>
      </c>
      <c r="O33" s="154">
        <v>0</v>
      </c>
      <c r="P33" s="154">
        <v>0</v>
      </c>
      <c r="Q33" s="154">
        <v>0</v>
      </c>
      <c r="R33" s="151">
        <f t="shared" si="0"/>
        <v>0</v>
      </c>
      <c r="S33" s="152" t="str">
        <f t="shared" si="1"/>
        <v>OK</v>
      </c>
    </row>
    <row r="34" spans="1:19" s="153" customFormat="1" ht="73.150000000000006" customHeight="1" x14ac:dyDescent="0.2">
      <c r="A34" s="63" t="s">
        <v>210</v>
      </c>
      <c r="B34" s="3" t="s">
        <v>532</v>
      </c>
      <c r="C34" s="250">
        <v>0</v>
      </c>
      <c r="D34" s="250">
        <v>0</v>
      </c>
      <c r="E34" s="253">
        <f>C34+D34</f>
        <v>0</v>
      </c>
      <c r="F34" s="250">
        <v>0</v>
      </c>
      <c r="G34" s="250">
        <v>0</v>
      </c>
      <c r="H34" s="253">
        <f>F34+G34</f>
        <v>0</v>
      </c>
      <c r="I34" s="253">
        <f>E34+H34</f>
        <v>0</v>
      </c>
      <c r="J34" s="158" t="s">
        <v>259</v>
      </c>
      <c r="K34" s="102" t="s">
        <v>339</v>
      </c>
      <c r="L34" s="301"/>
      <c r="M34" s="345"/>
      <c r="N34" s="154">
        <v>0</v>
      </c>
      <c r="O34" s="154">
        <v>0</v>
      </c>
      <c r="P34" s="154">
        <v>0</v>
      </c>
      <c r="Q34" s="154">
        <v>0</v>
      </c>
      <c r="R34" s="151">
        <f t="shared" si="0"/>
        <v>0</v>
      </c>
      <c r="S34" s="152" t="str">
        <f t="shared" si="1"/>
        <v>OK</v>
      </c>
    </row>
    <row r="35" spans="1:19" s="153" customFormat="1" x14ac:dyDescent="0.2">
      <c r="A35" s="63" t="s">
        <v>129</v>
      </c>
      <c r="B35" s="3" t="s">
        <v>184</v>
      </c>
      <c r="C35" s="250">
        <v>0</v>
      </c>
      <c r="D35" s="250">
        <v>0</v>
      </c>
      <c r="E35" s="253">
        <f>C35+D35</f>
        <v>0</v>
      </c>
      <c r="F35" s="250">
        <v>0</v>
      </c>
      <c r="G35" s="250">
        <v>0</v>
      </c>
      <c r="H35" s="253">
        <f>F35+G35</f>
        <v>0</v>
      </c>
      <c r="I35" s="253">
        <f>E35+H35</f>
        <v>0</v>
      </c>
      <c r="J35" s="158" t="s">
        <v>259</v>
      </c>
      <c r="K35" s="102" t="s">
        <v>340</v>
      </c>
      <c r="L35" s="301"/>
      <c r="M35" s="345"/>
      <c r="N35" s="154">
        <v>0</v>
      </c>
      <c r="O35" s="154">
        <v>0</v>
      </c>
      <c r="P35" s="154">
        <v>0</v>
      </c>
      <c r="Q35" s="154">
        <v>0</v>
      </c>
      <c r="R35" s="151">
        <f t="shared" si="0"/>
        <v>0</v>
      </c>
      <c r="S35" s="152" t="str">
        <f t="shared" si="1"/>
        <v>OK</v>
      </c>
    </row>
    <row r="36" spans="1:19" x14ac:dyDescent="0.2">
      <c r="A36" s="64" t="s">
        <v>185</v>
      </c>
      <c r="B36" s="3" t="s">
        <v>186</v>
      </c>
      <c r="C36" s="256">
        <f>C37+C40</f>
        <v>0</v>
      </c>
      <c r="D36" s="256">
        <f t="shared" ref="D36:I36" si="44">D37+D40</f>
        <v>0</v>
      </c>
      <c r="E36" s="256">
        <f>E37+E40</f>
        <v>0</v>
      </c>
      <c r="F36" s="256">
        <f t="shared" si="44"/>
        <v>0</v>
      </c>
      <c r="G36" s="256">
        <f t="shared" si="44"/>
        <v>0</v>
      </c>
      <c r="H36" s="256">
        <f t="shared" si="44"/>
        <v>0</v>
      </c>
      <c r="I36" s="256">
        <f t="shared" si="44"/>
        <v>0</v>
      </c>
      <c r="J36" s="101"/>
      <c r="K36" s="101"/>
      <c r="L36" s="299"/>
      <c r="M36" s="343"/>
      <c r="N36" s="43">
        <f t="shared" ref="N36" si="45">N37+N40</f>
        <v>0</v>
      </c>
      <c r="O36" s="43">
        <f t="shared" ref="O36" si="46">O37+O40</f>
        <v>0</v>
      </c>
      <c r="P36" s="43">
        <f t="shared" ref="P36" si="47">P37+P40</f>
        <v>0</v>
      </c>
      <c r="Q36" s="43">
        <f t="shared" ref="Q36" si="48">Q37+Q40</f>
        <v>0</v>
      </c>
      <c r="R36" s="43">
        <f t="shared" ref="R36" si="49">R37+R40</f>
        <v>0</v>
      </c>
      <c r="S36" s="19" t="str">
        <f t="shared" si="1"/>
        <v>OK</v>
      </c>
    </row>
    <row r="37" spans="1:19" s="153" customFormat="1" ht="29.45" customHeight="1" x14ac:dyDescent="0.2">
      <c r="A37" s="155" t="s">
        <v>187</v>
      </c>
      <c r="B37" s="3" t="s">
        <v>188</v>
      </c>
      <c r="C37" s="257">
        <f>C38+C39</f>
        <v>0</v>
      </c>
      <c r="D37" s="257">
        <f t="shared" ref="D37:I37" si="50">D38+D39</f>
        <v>0</v>
      </c>
      <c r="E37" s="257">
        <f t="shared" si="50"/>
        <v>0</v>
      </c>
      <c r="F37" s="257">
        <f t="shared" si="50"/>
        <v>0</v>
      </c>
      <c r="G37" s="257">
        <f t="shared" si="50"/>
        <v>0</v>
      </c>
      <c r="H37" s="257">
        <f t="shared" si="50"/>
        <v>0</v>
      </c>
      <c r="I37" s="257">
        <f t="shared" si="50"/>
        <v>0</v>
      </c>
      <c r="J37" s="156"/>
      <c r="K37" s="156"/>
      <c r="L37" s="299"/>
      <c r="M37" s="343"/>
      <c r="N37" s="157">
        <f t="shared" ref="N37" si="51">N38+N39</f>
        <v>0</v>
      </c>
      <c r="O37" s="157">
        <f t="shared" ref="O37" si="52">O38+O39</f>
        <v>0</v>
      </c>
      <c r="P37" s="157">
        <f t="shared" ref="P37" si="53">P38+P39</f>
        <v>0</v>
      </c>
      <c r="Q37" s="157">
        <f t="shared" ref="Q37" si="54">Q38+Q39</f>
        <v>0</v>
      </c>
      <c r="R37" s="157">
        <f t="shared" ref="R37" si="55">R38+R39</f>
        <v>0</v>
      </c>
      <c r="S37" s="152" t="str">
        <f t="shared" si="1"/>
        <v>OK</v>
      </c>
    </row>
    <row r="38" spans="1:19" s="153" customFormat="1" ht="27" x14ac:dyDescent="0.2">
      <c r="A38" s="155" t="s">
        <v>130</v>
      </c>
      <c r="B38" s="3" t="s">
        <v>189</v>
      </c>
      <c r="C38" s="250">
        <v>0</v>
      </c>
      <c r="D38" s="250">
        <v>0</v>
      </c>
      <c r="E38" s="253">
        <f>C38+D38</f>
        <v>0</v>
      </c>
      <c r="F38" s="250">
        <v>0</v>
      </c>
      <c r="G38" s="250">
        <v>0</v>
      </c>
      <c r="H38" s="253">
        <f>F38+G38</f>
        <v>0</v>
      </c>
      <c r="I38" s="253">
        <f>E38+H38</f>
        <v>0</v>
      </c>
      <c r="J38" s="158" t="s">
        <v>259</v>
      </c>
      <c r="K38" s="158" t="s">
        <v>288</v>
      </c>
      <c r="L38" s="299"/>
      <c r="M38" s="343"/>
      <c r="N38" s="154">
        <v>0</v>
      </c>
      <c r="O38" s="154">
        <v>0</v>
      </c>
      <c r="P38" s="154">
        <v>0</v>
      </c>
      <c r="Q38" s="154">
        <v>0</v>
      </c>
      <c r="R38" s="151">
        <f t="shared" si="0"/>
        <v>0</v>
      </c>
      <c r="S38" s="152" t="str">
        <f t="shared" si="1"/>
        <v>OK</v>
      </c>
    </row>
    <row r="39" spans="1:19" s="153" customFormat="1" ht="68.45" customHeight="1" x14ac:dyDescent="0.2">
      <c r="A39" s="155" t="s">
        <v>131</v>
      </c>
      <c r="B39" s="3" t="s">
        <v>190</v>
      </c>
      <c r="C39" s="250">
        <v>0</v>
      </c>
      <c r="D39" s="250">
        <v>0</v>
      </c>
      <c r="E39" s="253">
        <f>C39+D39</f>
        <v>0</v>
      </c>
      <c r="F39" s="250">
        <v>0</v>
      </c>
      <c r="G39" s="250">
        <v>0</v>
      </c>
      <c r="H39" s="253">
        <f>F39+G39</f>
        <v>0</v>
      </c>
      <c r="I39" s="253">
        <f>E39+H39</f>
        <v>0</v>
      </c>
      <c r="J39" s="158" t="s">
        <v>259</v>
      </c>
      <c r="K39" s="158" t="s">
        <v>288</v>
      </c>
      <c r="L39" s="299"/>
      <c r="M39" s="343"/>
      <c r="N39" s="154">
        <v>0</v>
      </c>
      <c r="O39" s="154">
        <v>0</v>
      </c>
      <c r="P39" s="154">
        <v>0</v>
      </c>
      <c r="Q39" s="154">
        <v>0</v>
      </c>
      <c r="R39" s="151">
        <f t="shared" si="0"/>
        <v>0</v>
      </c>
      <c r="S39" s="152" t="str">
        <f t="shared" si="1"/>
        <v>OK</v>
      </c>
    </row>
    <row r="40" spans="1:19" s="153" customFormat="1" ht="18" x14ac:dyDescent="0.2">
      <c r="A40" s="155" t="s">
        <v>132</v>
      </c>
      <c r="B40" s="3" t="s">
        <v>45</v>
      </c>
      <c r="C40" s="250">
        <v>0</v>
      </c>
      <c r="D40" s="250">
        <v>0</v>
      </c>
      <c r="E40" s="253">
        <f>C40+D40</f>
        <v>0</v>
      </c>
      <c r="F40" s="250">
        <v>0</v>
      </c>
      <c r="G40" s="250">
        <v>0</v>
      </c>
      <c r="H40" s="253">
        <f>F40+G40</f>
        <v>0</v>
      </c>
      <c r="I40" s="253">
        <f>E40+H40</f>
        <v>0</v>
      </c>
      <c r="J40" s="158" t="s">
        <v>259</v>
      </c>
      <c r="K40" s="158" t="s">
        <v>289</v>
      </c>
      <c r="L40" s="304"/>
      <c r="M40" s="343"/>
      <c r="N40" s="154">
        <v>0</v>
      </c>
      <c r="O40" s="154">
        <v>0</v>
      </c>
      <c r="P40" s="154">
        <v>0</v>
      </c>
      <c r="Q40" s="154">
        <v>0</v>
      </c>
      <c r="R40" s="151">
        <f t="shared" si="0"/>
        <v>0</v>
      </c>
      <c r="S40" s="152" t="str">
        <f t="shared" si="1"/>
        <v>OK</v>
      </c>
    </row>
    <row r="41" spans="1:19" s="59" customFormat="1" x14ac:dyDescent="0.2">
      <c r="A41" s="55"/>
      <c r="B41" s="56" t="s">
        <v>61</v>
      </c>
      <c r="C41" s="254">
        <f>SUM(C15+C19+C20+C21+C22+C29+C30+C36)</f>
        <v>0</v>
      </c>
      <c r="D41" s="254">
        <f t="shared" ref="D41:I41" si="56">SUM(D15+D19+D20+D21+D22+D29+D30+D36)</f>
        <v>0</v>
      </c>
      <c r="E41" s="254">
        <f t="shared" si="56"/>
        <v>0</v>
      </c>
      <c r="F41" s="254">
        <f t="shared" si="56"/>
        <v>0</v>
      </c>
      <c r="G41" s="254">
        <f t="shared" si="56"/>
        <v>0</v>
      </c>
      <c r="H41" s="254">
        <f t="shared" si="56"/>
        <v>0</v>
      </c>
      <c r="I41" s="254">
        <f t="shared" si="56"/>
        <v>0</v>
      </c>
      <c r="J41" s="100"/>
      <c r="K41" s="100"/>
      <c r="L41" s="301"/>
      <c r="M41" s="345"/>
      <c r="N41" s="57">
        <f>SUM(N15+N19+N20+N21+N22+N29+N30+N36)</f>
        <v>0</v>
      </c>
      <c r="O41" s="57">
        <f t="shared" ref="O41:R41" si="57">SUM(O15+O19+O20+O21+O22+O29+O30+O36)</f>
        <v>0</v>
      </c>
      <c r="P41" s="57">
        <f t="shared" si="57"/>
        <v>0</v>
      </c>
      <c r="Q41" s="57">
        <f t="shared" si="57"/>
        <v>0</v>
      </c>
      <c r="R41" s="57">
        <f t="shared" si="57"/>
        <v>0</v>
      </c>
      <c r="S41" s="58" t="str">
        <f t="shared" si="1"/>
        <v>OK</v>
      </c>
    </row>
    <row r="42" spans="1:19" x14ac:dyDescent="0.2">
      <c r="A42" s="50" t="s">
        <v>191</v>
      </c>
      <c r="B42" s="403" t="s">
        <v>25</v>
      </c>
      <c r="C42" s="404"/>
      <c r="D42" s="404"/>
      <c r="E42" s="404"/>
      <c r="F42" s="404"/>
      <c r="G42" s="404"/>
      <c r="H42" s="404"/>
      <c r="I42" s="404"/>
      <c r="J42" s="99"/>
      <c r="K42" s="99"/>
      <c r="L42" s="301"/>
      <c r="M42" s="345"/>
      <c r="N42" s="43"/>
      <c r="O42" s="43"/>
      <c r="P42" s="43"/>
      <c r="Q42" s="43"/>
      <c r="R42" s="52"/>
      <c r="S42" s="19" t="str">
        <f t="shared" si="1"/>
        <v>OK</v>
      </c>
    </row>
    <row r="43" spans="1:19" ht="37.9" customHeight="1" x14ac:dyDescent="0.2">
      <c r="A43" s="63" t="s">
        <v>54</v>
      </c>
      <c r="B43" s="61" t="s">
        <v>509</v>
      </c>
      <c r="C43" s="250">
        <v>0</v>
      </c>
      <c r="D43" s="250">
        <v>0</v>
      </c>
      <c r="E43" s="253">
        <f t="shared" ref="E43:E55" si="58">C43+D43</f>
        <v>0</v>
      </c>
      <c r="F43" s="250">
        <v>0</v>
      </c>
      <c r="G43" s="250">
        <v>0</v>
      </c>
      <c r="H43" s="253">
        <f t="shared" ref="H43:H55" si="59">F43+G43</f>
        <v>0</v>
      </c>
      <c r="I43" s="253">
        <f t="shared" ref="I43:I55" si="60">E43+H43</f>
        <v>0</v>
      </c>
      <c r="J43" s="93" t="s">
        <v>254</v>
      </c>
      <c r="K43" s="93" t="s">
        <v>272</v>
      </c>
      <c r="L43" s="301"/>
      <c r="M43" s="345"/>
      <c r="N43" s="86">
        <v>0</v>
      </c>
      <c r="O43" s="86">
        <v>0</v>
      </c>
      <c r="P43" s="86">
        <v>0</v>
      </c>
      <c r="Q43" s="87">
        <v>0</v>
      </c>
      <c r="R43" s="52">
        <f t="shared" si="0"/>
        <v>0</v>
      </c>
      <c r="S43" s="19" t="str">
        <f t="shared" si="1"/>
        <v>OK</v>
      </c>
    </row>
    <row r="44" spans="1:19" s="153" customFormat="1" ht="42.6" hidden="1" customHeight="1" x14ac:dyDescent="0.2">
      <c r="A44" s="63"/>
      <c r="B44" s="61" t="s">
        <v>657</v>
      </c>
      <c r="C44" s="255"/>
      <c r="D44" s="255"/>
      <c r="E44" s="253">
        <f t="shared" si="58"/>
        <v>0</v>
      </c>
      <c r="F44" s="250">
        <v>0</v>
      </c>
      <c r="G44" s="250">
        <v>0</v>
      </c>
      <c r="H44" s="253">
        <f t="shared" si="59"/>
        <v>0</v>
      </c>
      <c r="I44" s="253">
        <f t="shared" si="60"/>
        <v>0</v>
      </c>
      <c r="J44" s="159"/>
      <c r="K44" s="159"/>
      <c r="L44" s="305"/>
      <c r="M44" s="345"/>
      <c r="N44" s="154">
        <v>0</v>
      </c>
      <c r="O44" s="154">
        <v>0</v>
      </c>
      <c r="P44" s="154">
        <v>0</v>
      </c>
      <c r="Q44" s="154">
        <v>0</v>
      </c>
      <c r="R44" s="151">
        <f t="shared" si="0"/>
        <v>0</v>
      </c>
      <c r="S44" s="152" t="str">
        <f>IF(R44=I44,"OK","ERROR")</f>
        <v>OK</v>
      </c>
    </row>
    <row r="45" spans="1:19" s="153" customFormat="1" ht="59.45" customHeight="1" x14ac:dyDescent="0.2">
      <c r="A45" s="63" t="s">
        <v>47</v>
      </c>
      <c r="B45" s="61" t="s">
        <v>510</v>
      </c>
      <c r="C45" s="250">
        <v>0</v>
      </c>
      <c r="D45" s="250">
        <v>0</v>
      </c>
      <c r="E45" s="253">
        <f t="shared" si="58"/>
        <v>0</v>
      </c>
      <c r="F45" s="250">
        <v>0</v>
      </c>
      <c r="G45" s="250">
        <v>0</v>
      </c>
      <c r="H45" s="253">
        <f t="shared" si="59"/>
        <v>0</v>
      </c>
      <c r="I45" s="253">
        <f t="shared" si="60"/>
        <v>0</v>
      </c>
      <c r="J45" s="159" t="s">
        <v>254</v>
      </c>
      <c r="K45" s="159" t="s">
        <v>273</v>
      </c>
      <c r="L45" s="305"/>
      <c r="M45" s="345"/>
      <c r="N45" s="154">
        <v>0</v>
      </c>
      <c r="O45" s="154">
        <v>0</v>
      </c>
      <c r="P45" s="154">
        <v>0</v>
      </c>
      <c r="Q45" s="154">
        <v>0</v>
      </c>
      <c r="R45" s="151">
        <f t="shared" si="0"/>
        <v>0</v>
      </c>
      <c r="S45" s="152" t="str">
        <f t="shared" si="1"/>
        <v>OK</v>
      </c>
    </row>
    <row r="46" spans="1:19" ht="72" hidden="1" customHeight="1" x14ac:dyDescent="0.2">
      <c r="A46" s="63"/>
      <c r="B46" s="61" t="s">
        <v>500</v>
      </c>
      <c r="C46" s="250"/>
      <c r="D46" s="250"/>
      <c r="E46" s="253">
        <f t="shared" si="58"/>
        <v>0</v>
      </c>
      <c r="F46" s="250">
        <v>0</v>
      </c>
      <c r="G46" s="250">
        <v>0</v>
      </c>
      <c r="H46" s="253">
        <f t="shared" si="59"/>
        <v>0</v>
      </c>
      <c r="I46" s="253">
        <f t="shared" si="60"/>
        <v>0</v>
      </c>
      <c r="J46" s="93"/>
      <c r="K46" s="93"/>
      <c r="L46" s="301"/>
      <c r="M46" s="345"/>
      <c r="N46" s="86">
        <v>0</v>
      </c>
      <c r="O46" s="86">
        <v>0</v>
      </c>
      <c r="P46" s="86">
        <v>0</v>
      </c>
      <c r="Q46" s="86">
        <v>0</v>
      </c>
      <c r="R46" s="52">
        <f t="shared" ref="R46" si="61">SUM(N46:Q46)</f>
        <v>0</v>
      </c>
      <c r="S46" s="19" t="str">
        <f>IF(R46=I46,"OK","ERROR")</f>
        <v>OK</v>
      </c>
    </row>
    <row r="47" spans="1:19" ht="45" x14ac:dyDescent="0.2">
      <c r="A47" s="63" t="s">
        <v>133</v>
      </c>
      <c r="B47" s="61" t="s">
        <v>511</v>
      </c>
      <c r="C47" s="250">
        <v>0</v>
      </c>
      <c r="D47" s="250">
        <v>0</v>
      </c>
      <c r="E47" s="253">
        <f t="shared" si="58"/>
        <v>0</v>
      </c>
      <c r="F47" s="250">
        <v>0</v>
      </c>
      <c r="G47" s="250">
        <v>0</v>
      </c>
      <c r="H47" s="253">
        <f t="shared" si="59"/>
        <v>0</v>
      </c>
      <c r="I47" s="253">
        <f t="shared" si="60"/>
        <v>0</v>
      </c>
      <c r="J47" s="93" t="s">
        <v>254</v>
      </c>
      <c r="K47" s="93" t="s">
        <v>274</v>
      </c>
      <c r="L47" s="301"/>
      <c r="M47" s="345"/>
      <c r="N47" s="86">
        <v>0</v>
      </c>
      <c r="O47" s="86">
        <v>0</v>
      </c>
      <c r="P47" s="86">
        <v>0</v>
      </c>
      <c r="Q47" s="86">
        <v>0</v>
      </c>
      <c r="R47" s="52">
        <f t="shared" si="0"/>
        <v>0</v>
      </c>
      <c r="S47" s="19" t="str">
        <f t="shared" si="1"/>
        <v>OK</v>
      </c>
    </row>
    <row r="48" spans="1:19" ht="72" hidden="1" customHeight="1" x14ac:dyDescent="0.2">
      <c r="A48" s="63"/>
      <c r="B48" s="61" t="s">
        <v>528</v>
      </c>
      <c r="C48" s="255">
        <v>0</v>
      </c>
      <c r="D48" s="255">
        <v>0</v>
      </c>
      <c r="E48" s="253">
        <f t="shared" ref="E48" si="62">C48+D48</f>
        <v>0</v>
      </c>
      <c r="F48" s="250">
        <v>0</v>
      </c>
      <c r="G48" s="250">
        <v>0</v>
      </c>
      <c r="H48" s="253">
        <f t="shared" ref="H48" si="63">F48+G48</f>
        <v>0</v>
      </c>
      <c r="I48" s="253">
        <f t="shared" ref="I48" si="64">E48+H48</f>
        <v>0</v>
      </c>
      <c r="J48" s="93"/>
      <c r="K48" s="93"/>
      <c r="L48" s="301"/>
      <c r="M48" s="345"/>
      <c r="N48" s="86">
        <v>0</v>
      </c>
      <c r="O48" s="86">
        <v>0</v>
      </c>
      <c r="P48" s="86">
        <v>0</v>
      </c>
      <c r="Q48" s="86">
        <v>0</v>
      </c>
      <c r="R48" s="52">
        <f t="shared" ref="R48" si="65">SUM(N48:Q48)</f>
        <v>0</v>
      </c>
      <c r="S48" s="19" t="str">
        <f>IF(R48=I48,"OK","ERROR")</f>
        <v>OK</v>
      </c>
    </row>
    <row r="49" spans="1:19" ht="99" x14ac:dyDescent="0.2">
      <c r="A49" s="63" t="s">
        <v>60</v>
      </c>
      <c r="B49" s="61" t="s">
        <v>512</v>
      </c>
      <c r="C49" s="250">
        <v>0</v>
      </c>
      <c r="D49" s="250">
        <v>0</v>
      </c>
      <c r="E49" s="253">
        <f t="shared" si="58"/>
        <v>0</v>
      </c>
      <c r="F49" s="250">
        <v>0</v>
      </c>
      <c r="G49" s="250">
        <v>0</v>
      </c>
      <c r="H49" s="253">
        <f t="shared" si="59"/>
        <v>0</v>
      </c>
      <c r="I49" s="253">
        <f t="shared" si="60"/>
        <v>0</v>
      </c>
      <c r="J49" s="102" t="s">
        <v>252</v>
      </c>
      <c r="K49" s="102" t="s">
        <v>530</v>
      </c>
      <c r="L49" s="301"/>
      <c r="M49" s="345"/>
      <c r="N49" s="86">
        <v>0</v>
      </c>
      <c r="O49" s="86">
        <v>0</v>
      </c>
      <c r="P49" s="86">
        <v>0</v>
      </c>
      <c r="Q49" s="86">
        <v>0</v>
      </c>
      <c r="R49" s="52">
        <f t="shared" si="0"/>
        <v>0</v>
      </c>
      <c r="S49" s="19" t="str">
        <f t="shared" si="1"/>
        <v>OK</v>
      </c>
    </row>
    <row r="50" spans="1:19" ht="36" hidden="1" x14ac:dyDescent="0.2">
      <c r="A50" s="416"/>
      <c r="B50" s="130" t="s">
        <v>529</v>
      </c>
      <c r="C50" s="255"/>
      <c r="D50" s="255"/>
      <c r="E50" s="253"/>
      <c r="F50" s="250">
        <v>500000</v>
      </c>
      <c r="G50" s="250">
        <v>95000</v>
      </c>
      <c r="H50" s="253">
        <f>F50+G50</f>
        <v>595000</v>
      </c>
      <c r="I50" s="253">
        <f>E50+H50</f>
        <v>595000</v>
      </c>
      <c r="J50" s="102"/>
      <c r="K50" s="102"/>
      <c r="L50" s="301"/>
      <c r="M50" s="345"/>
      <c r="N50" s="86">
        <v>0</v>
      </c>
      <c r="O50" s="86">
        <v>0</v>
      </c>
      <c r="P50" s="86">
        <v>0</v>
      </c>
      <c r="Q50" s="86">
        <v>0</v>
      </c>
      <c r="R50" s="52">
        <f t="shared" ref="R50" si="66">SUM(N50:Q50)</f>
        <v>0</v>
      </c>
      <c r="S50" s="19" t="str">
        <f t="shared" ref="S50" si="67">IF(R50=I50,"OK","ERROR")</f>
        <v>ERROR</v>
      </c>
    </row>
    <row r="51" spans="1:19" ht="66" hidden="1" customHeight="1" x14ac:dyDescent="0.2">
      <c r="A51" s="416"/>
      <c r="B51" s="61" t="s">
        <v>501</v>
      </c>
      <c r="C51" s="250">
        <v>0</v>
      </c>
      <c r="D51" s="250">
        <v>0</v>
      </c>
      <c r="E51" s="253">
        <f t="shared" si="58"/>
        <v>0</v>
      </c>
      <c r="F51" s="250">
        <v>0</v>
      </c>
      <c r="G51" s="250">
        <v>0</v>
      </c>
      <c r="H51" s="253">
        <f t="shared" si="59"/>
        <v>0</v>
      </c>
      <c r="I51" s="253">
        <f t="shared" si="60"/>
        <v>0</v>
      </c>
      <c r="J51" s="93"/>
      <c r="K51" s="102"/>
      <c r="L51" s="301"/>
      <c r="M51" s="345"/>
      <c r="N51" s="86">
        <v>0</v>
      </c>
      <c r="O51" s="86">
        <v>0</v>
      </c>
      <c r="P51" s="86">
        <v>0</v>
      </c>
      <c r="Q51" s="86">
        <v>0</v>
      </c>
      <c r="R51" s="52">
        <f t="shared" si="0"/>
        <v>0</v>
      </c>
      <c r="S51" s="19" t="str">
        <f>IF(R51=I51,"OK","ERROR")</f>
        <v>OK</v>
      </c>
    </row>
    <row r="52" spans="1:19" ht="36.6" customHeight="1" x14ac:dyDescent="0.2">
      <c r="A52" s="63" t="s">
        <v>134</v>
      </c>
      <c r="B52" s="61" t="s">
        <v>513</v>
      </c>
      <c r="C52" s="250">
        <v>0</v>
      </c>
      <c r="D52" s="250">
        <v>0</v>
      </c>
      <c r="E52" s="253">
        <f t="shared" si="58"/>
        <v>0</v>
      </c>
      <c r="F52" s="250">
        <v>0</v>
      </c>
      <c r="G52" s="250">
        <v>0</v>
      </c>
      <c r="H52" s="253">
        <f t="shared" si="59"/>
        <v>0</v>
      </c>
      <c r="I52" s="253">
        <f t="shared" si="60"/>
        <v>0</v>
      </c>
      <c r="J52" s="102" t="s">
        <v>252</v>
      </c>
      <c r="K52" s="102" t="s">
        <v>285</v>
      </c>
      <c r="L52" s="301"/>
      <c r="M52" s="345"/>
      <c r="N52" s="86">
        <v>0</v>
      </c>
      <c r="O52" s="86">
        <v>0</v>
      </c>
      <c r="P52" s="86">
        <v>0</v>
      </c>
      <c r="Q52" s="86">
        <v>0</v>
      </c>
      <c r="R52" s="52">
        <f t="shared" si="0"/>
        <v>0</v>
      </c>
      <c r="S52" s="19" t="str">
        <f t="shared" si="1"/>
        <v>OK</v>
      </c>
    </row>
    <row r="53" spans="1:19" ht="29.45" hidden="1" customHeight="1" x14ac:dyDescent="0.2">
      <c r="A53" s="63"/>
      <c r="B53" s="61" t="s">
        <v>502</v>
      </c>
      <c r="C53" s="250"/>
      <c r="D53" s="250"/>
      <c r="E53" s="253">
        <f t="shared" ref="E53" si="68">C53+D53</f>
        <v>0</v>
      </c>
      <c r="F53" s="250">
        <v>0</v>
      </c>
      <c r="G53" s="250">
        <v>0</v>
      </c>
      <c r="H53" s="253">
        <f t="shared" ref="H53" si="69">F53+G53</f>
        <v>0</v>
      </c>
      <c r="I53" s="253">
        <f t="shared" ref="I53" si="70">E53+H53</f>
        <v>0</v>
      </c>
      <c r="J53" s="93"/>
      <c r="K53" s="93"/>
      <c r="L53" s="301"/>
      <c r="M53" s="345"/>
      <c r="N53" s="86">
        <v>0</v>
      </c>
      <c r="O53" s="86">
        <v>0</v>
      </c>
      <c r="P53" s="86">
        <v>0</v>
      </c>
      <c r="Q53" s="86">
        <v>0</v>
      </c>
      <c r="R53" s="52">
        <f t="shared" ref="R53" si="71">SUM(N53:Q53)</f>
        <v>0</v>
      </c>
      <c r="S53" s="19" t="str">
        <f>IF(R53=I53,"OK","ERROR")</f>
        <v>OK</v>
      </c>
    </row>
    <row r="54" spans="1:19" ht="43.15" customHeight="1" x14ac:dyDescent="0.2">
      <c r="A54" s="63" t="s">
        <v>121</v>
      </c>
      <c r="B54" s="61" t="s">
        <v>514</v>
      </c>
      <c r="C54" s="250">
        <v>0</v>
      </c>
      <c r="D54" s="250">
        <v>0</v>
      </c>
      <c r="E54" s="253">
        <f t="shared" si="58"/>
        <v>0</v>
      </c>
      <c r="F54" s="250">
        <v>0</v>
      </c>
      <c r="G54" s="250">
        <v>0</v>
      </c>
      <c r="H54" s="253">
        <f t="shared" si="59"/>
        <v>0</v>
      </c>
      <c r="I54" s="253">
        <f t="shared" si="60"/>
        <v>0</v>
      </c>
      <c r="J54" s="102" t="s">
        <v>286</v>
      </c>
      <c r="K54" s="102" t="s">
        <v>287</v>
      </c>
      <c r="L54" s="305"/>
      <c r="M54" s="345"/>
      <c r="N54" s="86">
        <v>0</v>
      </c>
      <c r="O54" s="86">
        <v>0</v>
      </c>
      <c r="P54" s="86">
        <v>0</v>
      </c>
      <c r="Q54" s="86">
        <v>0</v>
      </c>
      <c r="R54" s="52">
        <f t="shared" si="0"/>
        <v>0</v>
      </c>
      <c r="S54" s="19" t="str">
        <f t="shared" si="1"/>
        <v>OK</v>
      </c>
    </row>
    <row r="55" spans="1:19" ht="43.15" hidden="1" customHeight="1" x14ac:dyDescent="0.2">
      <c r="A55" s="63"/>
      <c r="B55" s="61" t="s">
        <v>499</v>
      </c>
      <c r="C55" s="250">
        <v>0</v>
      </c>
      <c r="D55" s="250">
        <v>0</v>
      </c>
      <c r="E55" s="253">
        <f t="shared" si="58"/>
        <v>0</v>
      </c>
      <c r="F55" s="250">
        <v>0</v>
      </c>
      <c r="G55" s="250">
        <v>0</v>
      </c>
      <c r="H55" s="253">
        <f t="shared" si="59"/>
        <v>0</v>
      </c>
      <c r="I55" s="253">
        <f t="shared" si="60"/>
        <v>0</v>
      </c>
      <c r="J55" s="93"/>
      <c r="K55" s="93"/>
      <c r="L55" s="301"/>
      <c r="M55" s="345"/>
      <c r="N55" s="86">
        <v>0</v>
      </c>
      <c r="O55" s="86"/>
      <c r="P55" s="86"/>
      <c r="Q55" s="86"/>
      <c r="R55" s="52">
        <f t="shared" si="0"/>
        <v>0</v>
      </c>
      <c r="S55" s="19" t="str">
        <f>IF(R55=I55,"OK","ERROR")</f>
        <v>OK</v>
      </c>
    </row>
    <row r="56" spans="1:19" s="59" customFormat="1" ht="12.75" x14ac:dyDescent="0.2">
      <c r="A56" s="55"/>
      <c r="B56" s="56" t="s">
        <v>9</v>
      </c>
      <c r="C56" s="254">
        <f>C43+C45+C47+C49+C52+C54</f>
        <v>0</v>
      </c>
      <c r="D56" s="254">
        <f t="shared" ref="D56:I56" si="72">D43+D45+D47+D49+D52+D54</f>
        <v>0</v>
      </c>
      <c r="E56" s="254">
        <f t="shared" si="72"/>
        <v>0</v>
      </c>
      <c r="F56" s="254">
        <f t="shared" si="72"/>
        <v>0</v>
      </c>
      <c r="G56" s="254">
        <f t="shared" si="72"/>
        <v>0</v>
      </c>
      <c r="H56" s="254">
        <f t="shared" si="72"/>
        <v>0</v>
      </c>
      <c r="I56" s="254">
        <f t="shared" si="72"/>
        <v>0</v>
      </c>
      <c r="J56" s="100"/>
      <c r="K56" s="100"/>
      <c r="L56" s="312" t="str">
        <f>IF(SUM(E44+E46+E48+E51+E53+E55+E12)&gt;SUM(E83*Instructiuni!F12),"!!! Atentie prag auxiliare","")</f>
        <v/>
      </c>
      <c r="M56" s="347"/>
      <c r="N56" s="57">
        <f>N43+N45+N47+N49+N52+N54</f>
        <v>0</v>
      </c>
      <c r="O56" s="57">
        <f>O43+O45+O47+O49+O52+O54</f>
        <v>0</v>
      </c>
      <c r="P56" s="57">
        <f>P43+P45+P47+P49+P52+P54</f>
        <v>0</v>
      </c>
      <c r="Q56" s="57">
        <f>Q43+Q45+Q47+Q49+Q52+Q54</f>
        <v>0</v>
      </c>
      <c r="R56" s="57">
        <f>R43+R45+R47+R49+R52+R54</f>
        <v>0</v>
      </c>
      <c r="S56" s="58" t="str">
        <f t="shared" si="1"/>
        <v>OK</v>
      </c>
    </row>
    <row r="57" spans="1:19" x14ac:dyDescent="0.2">
      <c r="A57" s="50" t="s">
        <v>26</v>
      </c>
      <c r="B57" s="403" t="s">
        <v>27</v>
      </c>
      <c r="C57" s="404"/>
      <c r="D57" s="404"/>
      <c r="E57" s="404"/>
      <c r="F57" s="404"/>
      <c r="G57" s="404"/>
      <c r="H57" s="404"/>
      <c r="I57" s="404"/>
      <c r="J57" s="99"/>
      <c r="K57" s="99"/>
      <c r="L57" s="301"/>
      <c r="M57" s="345"/>
      <c r="N57" s="43"/>
      <c r="O57" s="43"/>
      <c r="P57" s="43"/>
      <c r="Q57" s="43"/>
      <c r="R57" s="52"/>
      <c r="S57" s="19"/>
    </row>
    <row r="58" spans="1:19" ht="15" customHeight="1" x14ac:dyDescent="0.2">
      <c r="A58" s="64" t="s">
        <v>192</v>
      </c>
      <c r="B58" s="3" t="s">
        <v>193</v>
      </c>
      <c r="C58" s="253">
        <f>C59+C60</f>
        <v>0</v>
      </c>
      <c r="D58" s="253">
        <f t="shared" ref="D58:I58" si="73">D59+D60</f>
        <v>0</v>
      </c>
      <c r="E58" s="253">
        <f t="shared" si="73"/>
        <v>0</v>
      </c>
      <c r="F58" s="253">
        <f t="shared" si="73"/>
        <v>0</v>
      </c>
      <c r="G58" s="253">
        <f t="shared" si="73"/>
        <v>0</v>
      </c>
      <c r="H58" s="253">
        <f t="shared" si="73"/>
        <v>0</v>
      </c>
      <c r="I58" s="253">
        <f t="shared" si="73"/>
        <v>0</v>
      </c>
      <c r="J58" s="103"/>
      <c r="K58" s="103"/>
      <c r="L58" s="301"/>
      <c r="M58" s="345"/>
      <c r="N58" s="53">
        <f t="shared" ref="N58:R58" si="74">N59+N60</f>
        <v>0</v>
      </c>
      <c r="O58" s="53">
        <f t="shared" si="74"/>
        <v>0</v>
      </c>
      <c r="P58" s="53">
        <f t="shared" si="74"/>
        <v>0</v>
      </c>
      <c r="Q58" s="53">
        <f t="shared" si="74"/>
        <v>0</v>
      </c>
      <c r="R58" s="53">
        <f t="shared" si="74"/>
        <v>0</v>
      </c>
      <c r="S58" s="19" t="str">
        <f t="shared" si="1"/>
        <v>OK</v>
      </c>
    </row>
    <row r="59" spans="1:19" ht="36" x14ac:dyDescent="0.2">
      <c r="A59" s="64"/>
      <c r="B59" s="3" t="s">
        <v>194</v>
      </c>
      <c r="C59" s="250">
        <v>0</v>
      </c>
      <c r="D59" s="250">
        <v>0</v>
      </c>
      <c r="E59" s="253">
        <f>C59+D59</f>
        <v>0</v>
      </c>
      <c r="F59" s="250">
        <v>0</v>
      </c>
      <c r="G59" s="250">
        <v>0</v>
      </c>
      <c r="H59" s="253">
        <f>F59+G59</f>
        <v>0</v>
      </c>
      <c r="I59" s="253">
        <f>E59+H59</f>
        <v>0</v>
      </c>
      <c r="J59" s="104" t="s">
        <v>254</v>
      </c>
      <c r="K59" s="102" t="s">
        <v>283</v>
      </c>
      <c r="L59" s="301"/>
      <c r="M59" s="345"/>
      <c r="N59" s="86">
        <v>0</v>
      </c>
      <c r="O59" s="86">
        <v>0</v>
      </c>
      <c r="P59" s="86">
        <v>0</v>
      </c>
      <c r="Q59" s="86">
        <v>0</v>
      </c>
      <c r="R59" s="52">
        <f t="shared" si="0"/>
        <v>0</v>
      </c>
      <c r="S59" s="19" t="str">
        <f t="shared" si="1"/>
        <v>OK</v>
      </c>
    </row>
    <row r="60" spans="1:19" ht="24.6" customHeight="1" x14ac:dyDescent="0.2">
      <c r="A60" s="64"/>
      <c r="B60" s="3" t="s">
        <v>195</v>
      </c>
      <c r="C60" s="250">
        <v>0</v>
      </c>
      <c r="D60" s="250">
        <v>0</v>
      </c>
      <c r="E60" s="253">
        <f>C60+D60</f>
        <v>0</v>
      </c>
      <c r="F60" s="250">
        <v>0</v>
      </c>
      <c r="G60" s="250">
        <v>0</v>
      </c>
      <c r="H60" s="253">
        <f>F60+G60</f>
        <v>0</v>
      </c>
      <c r="I60" s="253">
        <f>E60+H60</f>
        <v>0</v>
      </c>
      <c r="J60" s="104" t="s">
        <v>254</v>
      </c>
      <c r="K60" s="102" t="s">
        <v>284</v>
      </c>
      <c r="L60" s="301"/>
      <c r="M60" s="345"/>
      <c r="N60" s="86">
        <v>0</v>
      </c>
      <c r="O60" s="86">
        <v>0</v>
      </c>
      <c r="P60" s="86">
        <v>0</v>
      </c>
      <c r="Q60" s="86">
        <v>0</v>
      </c>
      <c r="R60" s="52">
        <f t="shared" si="0"/>
        <v>0</v>
      </c>
      <c r="S60" s="19" t="str">
        <f t="shared" si="1"/>
        <v>OK</v>
      </c>
    </row>
    <row r="61" spans="1:19" ht="24.6" customHeight="1" x14ac:dyDescent="0.2">
      <c r="A61" s="64" t="s">
        <v>196</v>
      </c>
      <c r="B61" s="3" t="s">
        <v>197</v>
      </c>
      <c r="C61" s="253">
        <f>C62+C63+C64+C65+C66</f>
        <v>0</v>
      </c>
      <c r="D61" s="253">
        <f t="shared" ref="D61:I61" si="75">D62+D63+D64+D65+D66</f>
        <v>0</v>
      </c>
      <c r="E61" s="253">
        <f t="shared" si="75"/>
        <v>0</v>
      </c>
      <c r="F61" s="253">
        <f t="shared" si="75"/>
        <v>0</v>
      </c>
      <c r="G61" s="253">
        <f t="shared" si="75"/>
        <v>0</v>
      </c>
      <c r="H61" s="253">
        <f t="shared" si="75"/>
        <v>0</v>
      </c>
      <c r="I61" s="253">
        <f t="shared" si="75"/>
        <v>0</v>
      </c>
      <c r="J61" s="103"/>
      <c r="K61" s="103"/>
      <c r="L61" s="301"/>
      <c r="M61" s="345"/>
      <c r="N61" s="53">
        <f t="shared" ref="N61:R61" si="76">N62+N63+N64+N65+N66</f>
        <v>0</v>
      </c>
      <c r="O61" s="53">
        <f t="shared" si="76"/>
        <v>0</v>
      </c>
      <c r="P61" s="53">
        <f t="shared" si="76"/>
        <v>0</v>
      </c>
      <c r="Q61" s="53">
        <f t="shared" si="76"/>
        <v>0</v>
      </c>
      <c r="R61" s="53">
        <f t="shared" si="76"/>
        <v>0</v>
      </c>
      <c r="S61" s="19" t="str">
        <f t="shared" si="1"/>
        <v>OK</v>
      </c>
    </row>
    <row r="62" spans="1:19" s="153" customFormat="1" ht="40.15" customHeight="1" x14ac:dyDescent="0.2">
      <c r="A62" s="155"/>
      <c r="B62" s="3" t="s">
        <v>198</v>
      </c>
      <c r="C62" s="250">
        <v>0</v>
      </c>
      <c r="D62" s="250">
        <v>0</v>
      </c>
      <c r="E62" s="253">
        <f t="shared" ref="E62:E68" si="77">C62+D62</f>
        <v>0</v>
      </c>
      <c r="F62" s="250">
        <v>0</v>
      </c>
      <c r="G62" s="250">
        <v>0</v>
      </c>
      <c r="H62" s="253">
        <f t="shared" ref="H62:H68" si="78">F62+G62</f>
        <v>0</v>
      </c>
      <c r="I62" s="253">
        <f t="shared" ref="I62:I68" si="79">E62+H62</f>
        <v>0</v>
      </c>
      <c r="J62" s="104" t="s">
        <v>279</v>
      </c>
      <c r="K62" s="102" t="s">
        <v>198</v>
      </c>
      <c r="L62" s="301"/>
      <c r="M62" s="345"/>
      <c r="N62" s="154">
        <v>0</v>
      </c>
      <c r="O62" s="154">
        <v>0</v>
      </c>
      <c r="P62" s="154">
        <v>0</v>
      </c>
      <c r="Q62" s="154">
        <v>0</v>
      </c>
      <c r="R62" s="151">
        <f t="shared" si="0"/>
        <v>0</v>
      </c>
      <c r="S62" s="152" t="str">
        <f t="shared" si="1"/>
        <v>OK</v>
      </c>
    </row>
    <row r="63" spans="1:19" s="153" customFormat="1" ht="38.450000000000003" customHeight="1" x14ac:dyDescent="0.2">
      <c r="A63" s="155"/>
      <c r="B63" s="3" t="s">
        <v>199</v>
      </c>
      <c r="C63" s="250">
        <v>0</v>
      </c>
      <c r="D63" s="250">
        <v>0</v>
      </c>
      <c r="E63" s="253">
        <f t="shared" si="77"/>
        <v>0</v>
      </c>
      <c r="F63" s="250">
        <v>0</v>
      </c>
      <c r="G63" s="250">
        <v>0</v>
      </c>
      <c r="H63" s="253">
        <f t="shared" si="78"/>
        <v>0</v>
      </c>
      <c r="I63" s="253">
        <f t="shared" si="79"/>
        <v>0</v>
      </c>
      <c r="J63" s="104" t="s">
        <v>279</v>
      </c>
      <c r="K63" s="102" t="s">
        <v>280</v>
      </c>
      <c r="L63" s="301"/>
      <c r="M63" s="345"/>
      <c r="N63" s="154">
        <v>0</v>
      </c>
      <c r="O63" s="154">
        <v>0</v>
      </c>
      <c r="P63" s="154">
        <v>0</v>
      </c>
      <c r="Q63" s="154">
        <v>0</v>
      </c>
      <c r="R63" s="151">
        <f t="shared" si="0"/>
        <v>0</v>
      </c>
      <c r="S63" s="152" t="str">
        <f t="shared" si="1"/>
        <v>OK</v>
      </c>
    </row>
    <row r="64" spans="1:19" s="153" customFormat="1" ht="67.150000000000006" customHeight="1" x14ac:dyDescent="0.2">
      <c r="A64" s="155"/>
      <c r="B64" s="3" t="s">
        <v>200</v>
      </c>
      <c r="C64" s="250">
        <v>0</v>
      </c>
      <c r="D64" s="250">
        <v>0</v>
      </c>
      <c r="E64" s="253">
        <f t="shared" si="77"/>
        <v>0</v>
      </c>
      <c r="F64" s="250">
        <v>0</v>
      </c>
      <c r="G64" s="250">
        <v>0</v>
      </c>
      <c r="H64" s="253">
        <f t="shared" si="78"/>
        <v>0</v>
      </c>
      <c r="I64" s="253">
        <f t="shared" si="79"/>
        <v>0</v>
      </c>
      <c r="J64" s="104" t="s">
        <v>279</v>
      </c>
      <c r="K64" s="102" t="s">
        <v>200</v>
      </c>
      <c r="L64" s="301"/>
      <c r="M64" s="345"/>
      <c r="N64" s="154">
        <v>0</v>
      </c>
      <c r="O64" s="154">
        <v>0</v>
      </c>
      <c r="P64" s="154">
        <v>0</v>
      </c>
      <c r="Q64" s="154">
        <v>0</v>
      </c>
      <c r="R64" s="151">
        <f t="shared" si="0"/>
        <v>0</v>
      </c>
      <c r="S64" s="152" t="str">
        <f t="shared" si="1"/>
        <v>OK</v>
      </c>
    </row>
    <row r="65" spans="1:19" s="153" customFormat="1" ht="36" x14ac:dyDescent="0.2">
      <c r="A65" s="155"/>
      <c r="B65" s="3" t="s">
        <v>201</v>
      </c>
      <c r="C65" s="250">
        <v>0</v>
      </c>
      <c r="D65" s="250">
        <v>0</v>
      </c>
      <c r="E65" s="253">
        <f t="shared" si="77"/>
        <v>0</v>
      </c>
      <c r="F65" s="250">
        <v>0</v>
      </c>
      <c r="G65" s="250">
        <v>0</v>
      </c>
      <c r="H65" s="253">
        <f t="shared" si="78"/>
        <v>0</v>
      </c>
      <c r="I65" s="253">
        <f t="shared" si="79"/>
        <v>0</v>
      </c>
      <c r="J65" s="104" t="s">
        <v>279</v>
      </c>
      <c r="K65" s="102" t="s">
        <v>281</v>
      </c>
      <c r="L65" s="301"/>
      <c r="M65" s="345"/>
      <c r="N65" s="154">
        <v>0</v>
      </c>
      <c r="O65" s="154">
        <v>0</v>
      </c>
      <c r="P65" s="154">
        <v>0</v>
      </c>
      <c r="Q65" s="154">
        <v>0</v>
      </c>
      <c r="R65" s="151">
        <f t="shared" si="0"/>
        <v>0</v>
      </c>
      <c r="S65" s="152" t="str">
        <f t="shared" si="1"/>
        <v>OK</v>
      </c>
    </row>
    <row r="66" spans="1:19" s="153" customFormat="1" ht="49.9" customHeight="1" x14ac:dyDescent="0.2">
      <c r="A66" s="155"/>
      <c r="B66" s="3" t="s">
        <v>202</v>
      </c>
      <c r="C66" s="250">
        <v>0</v>
      </c>
      <c r="D66" s="250">
        <v>0</v>
      </c>
      <c r="E66" s="253">
        <f t="shared" si="77"/>
        <v>0</v>
      </c>
      <c r="F66" s="250">
        <v>0</v>
      </c>
      <c r="G66" s="250">
        <v>0</v>
      </c>
      <c r="H66" s="253">
        <f t="shared" si="78"/>
        <v>0</v>
      </c>
      <c r="I66" s="253">
        <f t="shared" si="79"/>
        <v>0</v>
      </c>
      <c r="J66" s="104" t="s">
        <v>279</v>
      </c>
      <c r="K66" s="102" t="s">
        <v>282</v>
      </c>
      <c r="L66" s="301"/>
      <c r="M66" s="345"/>
      <c r="N66" s="154">
        <v>0</v>
      </c>
      <c r="O66" s="154">
        <v>0</v>
      </c>
      <c r="P66" s="154">
        <v>0</v>
      </c>
      <c r="Q66" s="154">
        <v>0</v>
      </c>
      <c r="R66" s="151">
        <f t="shared" si="0"/>
        <v>0</v>
      </c>
      <c r="S66" s="152" t="str">
        <f t="shared" si="1"/>
        <v>OK</v>
      </c>
    </row>
    <row r="67" spans="1:19" ht="72" x14ac:dyDescent="0.2">
      <c r="A67" s="64" t="s">
        <v>203</v>
      </c>
      <c r="B67" s="3" t="s">
        <v>515</v>
      </c>
      <c r="C67" s="250">
        <v>0</v>
      </c>
      <c r="D67" s="250">
        <v>0</v>
      </c>
      <c r="E67" s="253">
        <f t="shared" si="77"/>
        <v>0</v>
      </c>
      <c r="F67" s="250">
        <v>0</v>
      </c>
      <c r="G67" s="250">
        <v>0</v>
      </c>
      <c r="H67" s="253">
        <f t="shared" si="78"/>
        <v>0</v>
      </c>
      <c r="I67" s="253">
        <f t="shared" si="79"/>
        <v>0</v>
      </c>
      <c r="J67" s="104" t="s">
        <v>254</v>
      </c>
      <c r="K67" s="102" t="s">
        <v>278</v>
      </c>
      <c r="L67" s="312" t="str">
        <f>IF(E67&gt;SUM(E7+E8+E9+E56)*Instructiuni!F13,"!!! Atentie prag","")</f>
        <v/>
      </c>
      <c r="M67" s="345"/>
      <c r="N67" s="86">
        <v>0</v>
      </c>
      <c r="O67" s="86">
        <v>0</v>
      </c>
      <c r="P67" s="86">
        <v>0</v>
      </c>
      <c r="Q67" s="86">
        <v>0</v>
      </c>
      <c r="R67" s="52">
        <f t="shared" si="0"/>
        <v>0</v>
      </c>
      <c r="S67" s="19" t="str">
        <f t="shared" si="1"/>
        <v>OK</v>
      </c>
    </row>
    <row r="68" spans="1:19" s="153" customFormat="1" ht="27" x14ac:dyDescent="0.2">
      <c r="A68" s="155" t="s">
        <v>204</v>
      </c>
      <c r="B68" s="3" t="s">
        <v>205</v>
      </c>
      <c r="C68" s="250">
        <v>0</v>
      </c>
      <c r="D68" s="250">
        <v>0</v>
      </c>
      <c r="E68" s="253">
        <f t="shared" si="77"/>
        <v>0</v>
      </c>
      <c r="F68" s="250">
        <v>0</v>
      </c>
      <c r="G68" s="250">
        <v>0</v>
      </c>
      <c r="H68" s="253">
        <f t="shared" si="78"/>
        <v>0</v>
      </c>
      <c r="I68" s="253">
        <f t="shared" si="79"/>
        <v>0</v>
      </c>
      <c r="J68" s="158" t="s">
        <v>259</v>
      </c>
      <c r="K68" s="102" t="s">
        <v>341</v>
      </c>
      <c r="L68" s="312" t="str">
        <f>IF(C68&gt;200000,"!!! Atentie prag!","")</f>
        <v/>
      </c>
      <c r="M68" s="345"/>
      <c r="N68" s="154">
        <v>0</v>
      </c>
      <c r="O68" s="154">
        <v>0</v>
      </c>
      <c r="P68" s="154">
        <v>0</v>
      </c>
      <c r="Q68" s="154">
        <v>0</v>
      </c>
      <c r="R68" s="151">
        <f t="shared" si="0"/>
        <v>0</v>
      </c>
      <c r="S68" s="152" t="str">
        <f t="shared" si="1"/>
        <v>OK</v>
      </c>
    </row>
    <row r="69" spans="1:19" s="59" customFormat="1" x14ac:dyDescent="0.2">
      <c r="A69" s="55"/>
      <c r="B69" s="56" t="s">
        <v>20</v>
      </c>
      <c r="C69" s="254">
        <f>C68+C67+C61+C58</f>
        <v>0</v>
      </c>
      <c r="D69" s="254">
        <f t="shared" ref="D69:I69" si="80">D68+D67+D61+D58</f>
        <v>0</v>
      </c>
      <c r="E69" s="254">
        <f t="shared" si="80"/>
        <v>0</v>
      </c>
      <c r="F69" s="254">
        <f t="shared" si="80"/>
        <v>0</v>
      </c>
      <c r="G69" s="254">
        <f t="shared" si="80"/>
        <v>0</v>
      </c>
      <c r="H69" s="254">
        <f t="shared" si="80"/>
        <v>0</v>
      </c>
      <c r="I69" s="254">
        <f t="shared" si="80"/>
        <v>0</v>
      </c>
      <c r="J69" s="105"/>
      <c r="K69" s="106"/>
      <c r="L69" s="303"/>
      <c r="M69" s="347"/>
      <c r="N69" s="57">
        <f t="shared" ref="N69:R69" si="81">N68+N67+N61+N58</f>
        <v>0</v>
      </c>
      <c r="O69" s="57">
        <f t="shared" si="81"/>
        <v>0</v>
      </c>
      <c r="P69" s="57">
        <f t="shared" si="81"/>
        <v>0</v>
      </c>
      <c r="Q69" s="57">
        <f t="shared" si="81"/>
        <v>0</v>
      </c>
      <c r="R69" s="57">
        <f t="shared" si="81"/>
        <v>0</v>
      </c>
      <c r="S69" s="58" t="str">
        <f t="shared" si="1"/>
        <v>OK</v>
      </c>
    </row>
    <row r="70" spans="1:19" x14ac:dyDescent="0.2">
      <c r="A70" s="50" t="s">
        <v>28</v>
      </c>
      <c r="B70" s="403" t="s">
        <v>206</v>
      </c>
      <c r="C70" s="403"/>
      <c r="D70" s="403"/>
      <c r="E70" s="403"/>
      <c r="F70" s="403"/>
      <c r="G70" s="403"/>
      <c r="H70" s="403"/>
      <c r="I70" s="403"/>
      <c r="J70" s="107"/>
      <c r="K70" s="94"/>
      <c r="L70" s="301"/>
      <c r="M70" s="345"/>
      <c r="N70" s="43"/>
      <c r="O70" s="43"/>
      <c r="P70" s="43"/>
      <c r="Q70" s="43"/>
      <c r="R70" s="52"/>
      <c r="S70" s="19"/>
    </row>
    <row r="71" spans="1:19" ht="27" x14ac:dyDescent="0.2">
      <c r="A71" s="60" t="s">
        <v>55</v>
      </c>
      <c r="B71" s="54" t="s">
        <v>150</v>
      </c>
      <c r="C71" s="250">
        <v>0</v>
      </c>
      <c r="D71" s="250">
        <v>0</v>
      </c>
      <c r="E71" s="253">
        <f>C71+D71</f>
        <v>0</v>
      </c>
      <c r="F71" s="250">
        <v>0</v>
      </c>
      <c r="G71" s="250">
        <v>0</v>
      </c>
      <c r="H71" s="253">
        <f>F71+G71</f>
        <v>0</v>
      </c>
      <c r="I71" s="253">
        <f>E71+H71</f>
        <v>0</v>
      </c>
      <c r="J71" s="102" t="s">
        <v>254</v>
      </c>
      <c r="K71" s="102" t="s">
        <v>276</v>
      </c>
      <c r="L71" s="301"/>
      <c r="M71" s="345"/>
      <c r="N71" s="86">
        <v>0</v>
      </c>
      <c r="O71" s="86">
        <v>0</v>
      </c>
      <c r="P71" s="86">
        <v>0</v>
      </c>
      <c r="Q71" s="86">
        <v>0</v>
      </c>
      <c r="R71" s="52">
        <f t="shared" si="0"/>
        <v>0</v>
      </c>
      <c r="S71" s="19" t="str">
        <f t="shared" si="1"/>
        <v>OK</v>
      </c>
    </row>
    <row r="72" spans="1:19" ht="18" x14ac:dyDescent="0.2">
      <c r="A72" s="60" t="s">
        <v>49</v>
      </c>
      <c r="B72" s="54" t="s">
        <v>151</v>
      </c>
      <c r="C72" s="250">
        <v>0</v>
      </c>
      <c r="D72" s="250">
        <v>0</v>
      </c>
      <c r="E72" s="253">
        <f>C72+D72</f>
        <v>0</v>
      </c>
      <c r="F72" s="250">
        <v>0</v>
      </c>
      <c r="G72" s="250">
        <v>0</v>
      </c>
      <c r="H72" s="253">
        <f>F72+G72</f>
        <v>0</v>
      </c>
      <c r="I72" s="253">
        <f>E72+H72</f>
        <v>0</v>
      </c>
      <c r="J72" s="102" t="s">
        <v>254</v>
      </c>
      <c r="K72" s="102" t="s">
        <v>277</v>
      </c>
      <c r="L72" s="301"/>
      <c r="M72" s="345"/>
      <c r="N72" s="86">
        <v>0</v>
      </c>
      <c r="O72" s="86">
        <v>0</v>
      </c>
      <c r="P72" s="86">
        <v>0</v>
      </c>
      <c r="Q72" s="86">
        <v>0</v>
      </c>
      <c r="R72" s="52">
        <f t="shared" si="0"/>
        <v>0</v>
      </c>
      <c r="S72" s="19" t="str">
        <f t="shared" si="1"/>
        <v>OK</v>
      </c>
    </row>
    <row r="73" spans="1:19" s="59" customFormat="1" x14ac:dyDescent="0.2">
      <c r="A73" s="62"/>
      <c r="B73" s="56" t="s">
        <v>21</v>
      </c>
      <c r="C73" s="254">
        <f>SUM(C71:C72)</f>
        <v>0</v>
      </c>
      <c r="D73" s="254">
        <f t="shared" ref="D73:I73" si="82">SUM(D71:D72)</f>
        <v>0</v>
      </c>
      <c r="E73" s="254">
        <f t="shared" si="82"/>
        <v>0</v>
      </c>
      <c r="F73" s="254">
        <f t="shared" si="82"/>
        <v>0</v>
      </c>
      <c r="G73" s="254">
        <f t="shared" si="82"/>
        <v>0</v>
      </c>
      <c r="H73" s="254">
        <f t="shared" si="82"/>
        <v>0</v>
      </c>
      <c r="I73" s="254">
        <f t="shared" si="82"/>
        <v>0</v>
      </c>
      <c r="J73" s="100"/>
      <c r="K73" s="100"/>
      <c r="L73" s="303"/>
      <c r="M73" s="347"/>
      <c r="N73" s="57">
        <f t="shared" ref="N73:R73" si="83">SUM(N71:N72)</f>
        <v>0</v>
      </c>
      <c r="O73" s="57">
        <f t="shared" si="83"/>
        <v>0</v>
      </c>
      <c r="P73" s="57">
        <f t="shared" si="83"/>
        <v>0</v>
      </c>
      <c r="Q73" s="57">
        <f t="shared" si="83"/>
        <v>0</v>
      </c>
      <c r="R73" s="57">
        <f t="shared" si="83"/>
        <v>0</v>
      </c>
      <c r="S73" s="58" t="str">
        <f t="shared" si="1"/>
        <v>OK</v>
      </c>
    </row>
    <row r="74" spans="1:19" s="59" customFormat="1" ht="22.9" customHeight="1" x14ac:dyDescent="0.2">
      <c r="A74" s="120"/>
      <c r="B74" s="121" t="s">
        <v>208</v>
      </c>
      <c r="C74" s="258">
        <f>C73+C69+C56+C41+C13+C10</f>
        <v>0</v>
      </c>
      <c r="D74" s="258">
        <f t="shared" ref="D74:I74" si="84">D73+D69+D56+D41+D13+D10</f>
        <v>0</v>
      </c>
      <c r="E74" s="258">
        <f t="shared" si="84"/>
        <v>0</v>
      </c>
      <c r="F74" s="258">
        <f t="shared" si="84"/>
        <v>0</v>
      </c>
      <c r="G74" s="258">
        <f t="shared" si="84"/>
        <v>0</v>
      </c>
      <c r="H74" s="258">
        <f t="shared" si="84"/>
        <v>0</v>
      </c>
      <c r="I74" s="258">
        <f t="shared" si="84"/>
        <v>0</v>
      </c>
      <c r="J74" s="122"/>
      <c r="K74" s="122"/>
      <c r="L74" s="303"/>
      <c r="M74" s="347"/>
      <c r="N74" s="57">
        <f>N73+N69+N56+N41+N13+N10</f>
        <v>0</v>
      </c>
      <c r="O74" s="57">
        <f>O73+O69+O56+O41+O13+O10</f>
        <v>0</v>
      </c>
      <c r="P74" s="57">
        <f>P73+P69+P56+P41+P13+P10</f>
        <v>0</v>
      </c>
      <c r="Q74" s="57">
        <f>Q73+Q69+Q56+Q41+Q13+Q10</f>
        <v>0</v>
      </c>
      <c r="R74" s="57">
        <f>R73+R69+R56+R41+R13+R10</f>
        <v>0</v>
      </c>
      <c r="S74" s="58" t="str">
        <f t="shared" si="1"/>
        <v>OK</v>
      </c>
    </row>
    <row r="75" spans="1:19" s="59" customFormat="1" ht="26.45" customHeight="1" x14ac:dyDescent="0.2">
      <c r="A75" s="62"/>
      <c r="B75" s="56" t="s">
        <v>207</v>
      </c>
      <c r="C75" s="254">
        <f t="shared" ref="C75:I75" si="85">C7+C8+C9+C12+C43+C45+C59</f>
        <v>0</v>
      </c>
      <c r="D75" s="254">
        <f t="shared" si="85"/>
        <v>0</v>
      </c>
      <c r="E75" s="254">
        <f t="shared" si="85"/>
        <v>0</v>
      </c>
      <c r="F75" s="254">
        <f t="shared" si="85"/>
        <v>0</v>
      </c>
      <c r="G75" s="254">
        <f t="shared" si="85"/>
        <v>0</v>
      </c>
      <c r="H75" s="254">
        <f t="shared" si="85"/>
        <v>0</v>
      </c>
      <c r="I75" s="254">
        <f t="shared" si="85"/>
        <v>0</v>
      </c>
      <c r="J75" s="100"/>
      <c r="K75" s="100"/>
      <c r="L75" s="303"/>
      <c r="M75" s="347"/>
      <c r="N75" s="57">
        <f>N7+N8+N9+N12+N43+N45+N59</f>
        <v>0</v>
      </c>
      <c r="O75" s="57">
        <f>O7+O8+O9+O12+O43+O45+O59</f>
        <v>0</v>
      </c>
      <c r="P75" s="57">
        <f>P7+P8+P9+P12+P43+P45+P59</f>
        <v>0</v>
      </c>
      <c r="Q75" s="57">
        <f>Q7+Q8+Q9+Q12+Q43+Q45+Q59</f>
        <v>0</v>
      </c>
      <c r="R75" s="57">
        <f>R7+R8+R9+R12+R43+R45+R59</f>
        <v>0</v>
      </c>
      <c r="S75" s="58" t="str">
        <f t="shared" si="1"/>
        <v>OK</v>
      </c>
    </row>
    <row r="76" spans="1:19" s="66" customFormat="1" x14ac:dyDescent="0.2">
      <c r="A76" s="65" t="s">
        <v>63</v>
      </c>
      <c r="B76" s="403" t="s">
        <v>221</v>
      </c>
      <c r="C76" s="404"/>
      <c r="D76" s="404"/>
      <c r="E76" s="404"/>
      <c r="F76" s="404"/>
      <c r="G76" s="404"/>
      <c r="H76" s="404"/>
      <c r="I76" s="404"/>
      <c r="J76" s="108"/>
      <c r="K76" s="108"/>
      <c r="L76" s="306"/>
      <c r="M76" s="348"/>
      <c r="N76" s="43"/>
      <c r="O76" s="43"/>
      <c r="P76" s="43"/>
      <c r="Q76" s="43"/>
      <c r="R76" s="52"/>
      <c r="S76" s="19"/>
    </row>
    <row r="77" spans="1:19" s="160" customFormat="1" ht="64.150000000000006" customHeight="1" x14ac:dyDescent="0.2">
      <c r="A77" s="65" t="s">
        <v>64</v>
      </c>
      <c r="B77" s="3" t="s">
        <v>524</v>
      </c>
      <c r="C77" s="250">
        <v>0</v>
      </c>
      <c r="D77" s="250">
        <v>0</v>
      </c>
      <c r="E77" s="253">
        <f>C77+D77</f>
        <v>0</v>
      </c>
      <c r="F77" s="250">
        <v>0</v>
      </c>
      <c r="G77" s="250">
        <v>0</v>
      </c>
      <c r="H77" s="253">
        <f>F77+G77</f>
        <v>0</v>
      </c>
      <c r="I77" s="253">
        <f>E77+H77</f>
        <v>0</v>
      </c>
      <c r="J77" s="102" t="s">
        <v>259</v>
      </c>
      <c r="K77" s="102" t="s">
        <v>614</v>
      </c>
      <c r="L77" s="312" t="str">
        <f>IF(C77&gt;100000,"!!! Atentie prag!","")</f>
        <v/>
      </c>
      <c r="M77" s="348"/>
      <c r="N77" s="154">
        <v>0</v>
      </c>
      <c r="O77" s="154">
        <v>0</v>
      </c>
      <c r="P77" s="154">
        <v>0</v>
      </c>
      <c r="Q77" s="154">
        <v>0</v>
      </c>
      <c r="R77" s="151">
        <f t="shared" si="0"/>
        <v>0</v>
      </c>
      <c r="S77" s="152" t="str">
        <f>IF(R77=I77,"OK","ERROR")</f>
        <v>OK</v>
      </c>
    </row>
    <row r="78" spans="1:19" s="66" customFormat="1" ht="32.450000000000003" hidden="1" customHeight="1" x14ac:dyDescent="0.2">
      <c r="A78" s="65" t="s">
        <v>152</v>
      </c>
      <c r="B78" s="3" t="s">
        <v>222</v>
      </c>
      <c r="C78" s="250">
        <v>0</v>
      </c>
      <c r="D78" s="250">
        <v>0</v>
      </c>
      <c r="E78" s="253">
        <f>C78+D78</f>
        <v>0</v>
      </c>
      <c r="F78" s="250">
        <v>0</v>
      </c>
      <c r="G78" s="250">
        <v>0</v>
      </c>
      <c r="H78" s="253">
        <f>F78+G78</f>
        <v>0</v>
      </c>
      <c r="I78" s="253">
        <f>E78+H78</f>
        <v>0</v>
      </c>
      <c r="J78" s="108"/>
      <c r="K78" s="108"/>
      <c r="L78" s="307"/>
      <c r="M78" s="349"/>
      <c r="N78" s="86">
        <v>0</v>
      </c>
      <c r="O78" s="86">
        <v>0</v>
      </c>
      <c r="P78" s="86">
        <v>0</v>
      </c>
      <c r="Q78" s="86">
        <v>0</v>
      </c>
      <c r="R78" s="52">
        <f t="shared" ref="R78:R80" si="86">SUM(N78:Q78)</f>
        <v>0</v>
      </c>
      <c r="S78" s="19" t="str">
        <f>IF(R78=I78,"OK","ERROR")</f>
        <v>OK</v>
      </c>
    </row>
    <row r="79" spans="1:19" s="66" customFormat="1" ht="18" hidden="1" customHeight="1" x14ac:dyDescent="0.2">
      <c r="A79" s="65" t="s">
        <v>153</v>
      </c>
      <c r="B79" s="3" t="s">
        <v>209</v>
      </c>
      <c r="C79" s="250">
        <v>0</v>
      </c>
      <c r="D79" s="250">
        <v>0</v>
      </c>
      <c r="E79" s="253">
        <f>C79+D79</f>
        <v>0</v>
      </c>
      <c r="F79" s="250">
        <v>0</v>
      </c>
      <c r="G79" s="250">
        <v>0</v>
      </c>
      <c r="H79" s="253">
        <f>F79+G79</f>
        <v>0</v>
      </c>
      <c r="I79" s="253">
        <f>E79+H79</f>
        <v>0</v>
      </c>
      <c r="J79" s="108"/>
      <c r="K79" s="108"/>
      <c r="L79" s="307"/>
      <c r="M79" s="349"/>
      <c r="N79" s="86">
        <v>0</v>
      </c>
      <c r="O79" s="86">
        <v>0</v>
      </c>
      <c r="P79" s="86">
        <v>0</v>
      </c>
      <c r="Q79" s="86">
        <v>0</v>
      </c>
      <c r="R79" s="52">
        <f t="shared" si="86"/>
        <v>0</v>
      </c>
      <c r="S79" s="19" t="str">
        <f>IF(R79=I79,"OK","ERROR")</f>
        <v>OK</v>
      </c>
    </row>
    <row r="80" spans="1:19" s="66" customFormat="1" hidden="1" x14ac:dyDescent="0.2">
      <c r="A80" s="65" t="s">
        <v>158</v>
      </c>
      <c r="B80" s="31"/>
      <c r="C80" s="250">
        <v>0</v>
      </c>
      <c r="D80" s="250">
        <v>0</v>
      </c>
      <c r="E80" s="253"/>
      <c r="F80" s="250"/>
      <c r="G80" s="250"/>
      <c r="H80" s="253"/>
      <c r="I80" s="253"/>
      <c r="J80" s="108"/>
      <c r="K80" s="108"/>
      <c r="L80" s="307"/>
      <c r="M80" s="349"/>
      <c r="N80" s="86">
        <v>0</v>
      </c>
      <c r="O80" s="86">
        <v>0</v>
      </c>
      <c r="P80" s="86">
        <v>0</v>
      </c>
      <c r="Q80" s="86">
        <v>0</v>
      </c>
      <c r="R80" s="52">
        <f t="shared" si="86"/>
        <v>0</v>
      </c>
      <c r="S80" s="19" t="str">
        <f>IF(R80=I80,"OK","ERROR")</f>
        <v>OK</v>
      </c>
    </row>
    <row r="81" spans="1:20" s="59" customFormat="1" x14ac:dyDescent="0.2">
      <c r="A81" s="55"/>
      <c r="B81" s="56" t="s">
        <v>62</v>
      </c>
      <c r="C81" s="254">
        <f t="shared" ref="C81:I81" si="87">SUM( C77:C80)</f>
        <v>0</v>
      </c>
      <c r="D81" s="254">
        <f t="shared" si="87"/>
        <v>0</v>
      </c>
      <c r="E81" s="254">
        <f t="shared" si="87"/>
        <v>0</v>
      </c>
      <c r="F81" s="254">
        <f t="shared" si="87"/>
        <v>0</v>
      </c>
      <c r="G81" s="254">
        <f t="shared" si="87"/>
        <v>0</v>
      </c>
      <c r="H81" s="254">
        <f t="shared" si="87"/>
        <v>0</v>
      </c>
      <c r="I81" s="254">
        <f t="shared" si="87"/>
        <v>0</v>
      </c>
      <c r="J81" s="109"/>
      <c r="K81" s="109"/>
      <c r="L81" s="303"/>
      <c r="M81" s="347"/>
      <c r="N81" s="67">
        <f>SUM(N77:N80)</f>
        <v>0</v>
      </c>
      <c r="O81" s="67">
        <f t="shared" ref="O81:R81" si="88">SUM(O77:O80)</f>
        <v>0</v>
      </c>
      <c r="P81" s="67">
        <f t="shared" si="88"/>
        <v>0</v>
      </c>
      <c r="Q81" s="67">
        <f t="shared" si="88"/>
        <v>0</v>
      </c>
      <c r="R81" s="67">
        <f t="shared" si="88"/>
        <v>0</v>
      </c>
      <c r="S81" s="58" t="str">
        <f>IF(R81=I81,"OK","ERROR")</f>
        <v>OK</v>
      </c>
    </row>
    <row r="82" spans="1:20" s="69" customFormat="1" x14ac:dyDescent="0.2">
      <c r="A82" s="60"/>
      <c r="B82" s="68"/>
      <c r="C82" s="259"/>
      <c r="D82" s="259"/>
      <c r="E82" s="259"/>
      <c r="F82" s="259"/>
      <c r="G82" s="259"/>
      <c r="H82" s="259"/>
      <c r="I82" s="259"/>
      <c r="J82" s="110"/>
      <c r="K82" s="111"/>
      <c r="L82" s="308"/>
      <c r="M82" s="350"/>
      <c r="N82" s="42"/>
      <c r="O82" s="43"/>
      <c r="P82" s="43"/>
      <c r="Q82" s="43"/>
      <c r="R82" s="52"/>
      <c r="S82" s="19"/>
    </row>
    <row r="83" spans="1:20" s="71" customFormat="1" ht="38.450000000000003" customHeight="1" x14ac:dyDescent="0.2">
      <c r="A83" s="116"/>
      <c r="B83" s="117" t="s">
        <v>211</v>
      </c>
      <c r="C83" s="260">
        <f>C81+C74</f>
        <v>0</v>
      </c>
      <c r="D83" s="260">
        <f t="shared" ref="D83:I83" si="89">D81+D74</f>
        <v>0</v>
      </c>
      <c r="E83" s="260">
        <f t="shared" si="89"/>
        <v>0</v>
      </c>
      <c r="F83" s="260">
        <f>F81+F74</f>
        <v>0</v>
      </c>
      <c r="G83" s="260">
        <f>G81+G74</f>
        <v>0</v>
      </c>
      <c r="H83" s="260">
        <f t="shared" si="89"/>
        <v>0</v>
      </c>
      <c r="I83" s="260">
        <f t="shared" si="89"/>
        <v>0</v>
      </c>
      <c r="J83" s="119"/>
      <c r="K83" s="119"/>
      <c r="L83" s="303"/>
      <c r="M83" s="351" t="s">
        <v>211</v>
      </c>
      <c r="N83" s="70">
        <f>N81+N74</f>
        <v>0</v>
      </c>
      <c r="O83" s="70">
        <f t="shared" ref="O83:R83" si="90">O81+O74</f>
        <v>0</v>
      </c>
      <c r="P83" s="70">
        <f t="shared" si="90"/>
        <v>0</v>
      </c>
      <c r="Q83" s="70">
        <f t="shared" si="90"/>
        <v>0</v>
      </c>
      <c r="R83" s="70">
        <f t="shared" si="90"/>
        <v>0</v>
      </c>
      <c r="S83" s="19" t="str">
        <f>IF(R83=I83,"OK","ERROR")</f>
        <v>OK</v>
      </c>
    </row>
    <row r="84" spans="1:20" s="71" customFormat="1" ht="31.15" customHeight="1" x14ac:dyDescent="0.2">
      <c r="A84" s="357"/>
      <c r="B84" s="355"/>
      <c r="C84" s="356"/>
      <c r="D84" s="356"/>
      <c r="E84" s="356"/>
      <c r="F84" s="356"/>
      <c r="G84" s="356"/>
      <c r="H84" s="356"/>
      <c r="I84" s="356"/>
      <c r="J84" s="314"/>
      <c r="K84" s="314"/>
      <c r="L84" s="303"/>
      <c r="M84" s="352" t="s">
        <v>235</v>
      </c>
      <c r="N84" s="162" t="e">
        <f>N83/$I$83</f>
        <v>#DIV/0!</v>
      </c>
      <c r="O84" s="163" t="e">
        <f>O83/$I$83</f>
        <v>#DIV/0!</v>
      </c>
      <c r="P84" s="163" t="e">
        <f>P83/$I$83</f>
        <v>#DIV/0!</v>
      </c>
      <c r="Q84" s="163" t="e">
        <f>Q83/$I$83</f>
        <v>#DIV/0!</v>
      </c>
      <c r="R84" s="163" t="e">
        <f>SUM(N84:Q84)</f>
        <v>#DIV/0!</v>
      </c>
      <c r="S84" s="19"/>
    </row>
    <row r="85" spans="1:20" s="71" customFormat="1" ht="45.6" customHeight="1" x14ac:dyDescent="0.2">
      <c r="A85" s="357"/>
      <c r="B85" s="358"/>
      <c r="C85" s="313"/>
      <c r="D85" s="313"/>
      <c r="E85" s="313"/>
      <c r="F85" s="313"/>
      <c r="G85" s="313"/>
      <c r="H85" s="313"/>
      <c r="I85" s="313"/>
      <c r="J85" s="314"/>
      <c r="K85" s="314"/>
      <c r="L85" s="303"/>
      <c r="M85" s="352" t="s">
        <v>71</v>
      </c>
      <c r="N85" s="164">
        <f>N83-N87</f>
        <v>0</v>
      </c>
      <c r="O85" s="164">
        <f>O83-O87</f>
        <v>0</v>
      </c>
      <c r="P85" s="164">
        <f>P83-P87</f>
        <v>0</v>
      </c>
      <c r="Q85" s="164">
        <f>Q83-Q87</f>
        <v>0</v>
      </c>
      <c r="R85" s="165">
        <f t="shared" ref="R85:R88" si="91">SUM(N85:Q85)</f>
        <v>0</v>
      </c>
      <c r="S85" s="19"/>
    </row>
    <row r="86" spans="1:20" ht="33" customHeight="1" x14ac:dyDescent="0.2">
      <c r="A86" s="72" t="s">
        <v>32</v>
      </c>
      <c r="B86" s="46" t="s">
        <v>11</v>
      </c>
      <c r="C86" s="359" t="s">
        <v>29</v>
      </c>
      <c r="D86" s="73"/>
      <c r="E86" s="73"/>
      <c r="F86" s="73"/>
      <c r="G86" s="73"/>
      <c r="H86" s="74"/>
      <c r="I86" s="73"/>
      <c r="J86" s="112"/>
      <c r="K86" s="112"/>
      <c r="L86" s="299"/>
      <c r="M86" s="352" t="s">
        <v>212</v>
      </c>
      <c r="N86" s="162" t="e">
        <f>N85/$E$83</f>
        <v>#DIV/0!</v>
      </c>
      <c r="O86" s="162" t="e">
        <f>O85/$E$83</f>
        <v>#DIV/0!</v>
      </c>
      <c r="P86" s="162" t="e">
        <f>P85/$E$83</f>
        <v>#DIV/0!</v>
      </c>
      <c r="Q86" s="162" t="e">
        <f>Q85/$E$83</f>
        <v>#DIV/0!</v>
      </c>
      <c r="R86" s="163" t="e">
        <f>SUM(N86:Q86)</f>
        <v>#DIV/0!</v>
      </c>
      <c r="S86" s="19"/>
      <c r="T86" s="66"/>
    </row>
    <row r="87" spans="1:20" ht="38.450000000000003" customHeight="1" x14ac:dyDescent="0.2">
      <c r="A87" s="75" t="s">
        <v>12</v>
      </c>
      <c r="B87" s="46" t="s">
        <v>13</v>
      </c>
      <c r="C87" s="76">
        <f>I83</f>
        <v>0</v>
      </c>
      <c r="D87" s="22"/>
      <c r="E87" s="23"/>
      <c r="F87" s="23"/>
      <c r="G87" s="23"/>
      <c r="H87" s="25"/>
      <c r="I87" s="26"/>
      <c r="J87" s="113"/>
      <c r="K87" s="112"/>
      <c r="L87" s="299"/>
      <c r="M87" s="352" t="s">
        <v>72</v>
      </c>
      <c r="N87" s="88">
        <v>0</v>
      </c>
      <c r="O87" s="89">
        <v>0</v>
      </c>
      <c r="P87" s="89">
        <v>0</v>
      </c>
      <c r="Q87" s="89">
        <v>0</v>
      </c>
      <c r="R87" s="165">
        <f t="shared" si="91"/>
        <v>0</v>
      </c>
      <c r="S87" s="19"/>
      <c r="T87" s="66"/>
    </row>
    <row r="88" spans="1:20" ht="24" x14ac:dyDescent="0.2">
      <c r="A88" s="75" t="s">
        <v>33</v>
      </c>
      <c r="B88" s="39" t="s">
        <v>38</v>
      </c>
      <c r="C88" s="40">
        <f>H83</f>
        <v>0</v>
      </c>
      <c r="D88" s="412"/>
      <c r="E88" s="413"/>
      <c r="F88" s="413"/>
      <c r="G88" s="413"/>
      <c r="H88" s="413"/>
      <c r="I88" s="73"/>
      <c r="J88" s="112"/>
      <c r="K88" s="112"/>
      <c r="L88" s="299"/>
      <c r="M88" s="352" t="s">
        <v>389</v>
      </c>
      <c r="N88" s="88">
        <v>0</v>
      </c>
      <c r="O88" s="89">
        <v>0</v>
      </c>
      <c r="P88" s="89">
        <v>0</v>
      </c>
      <c r="Q88" s="89">
        <v>0</v>
      </c>
      <c r="R88" s="165">
        <f t="shared" si="91"/>
        <v>0</v>
      </c>
      <c r="S88" s="78"/>
      <c r="T88" s="66"/>
    </row>
    <row r="89" spans="1:20" ht="39" customHeight="1" x14ac:dyDescent="0.2">
      <c r="A89" s="75" t="s">
        <v>34</v>
      </c>
      <c r="B89" s="39" t="s">
        <v>14</v>
      </c>
      <c r="C89" s="40">
        <f>E83</f>
        <v>0</v>
      </c>
      <c r="D89" s="412"/>
      <c r="E89" s="413"/>
      <c r="F89" s="413"/>
      <c r="G89" s="413"/>
      <c r="H89" s="413"/>
      <c r="I89" s="77"/>
      <c r="J89" s="112"/>
      <c r="K89" s="112"/>
      <c r="L89" s="299"/>
      <c r="M89" s="353" t="s">
        <v>16</v>
      </c>
      <c r="N89" s="337" t="e">
        <f>N90+N91</f>
        <v>#DIV/0!</v>
      </c>
      <c r="O89" s="337" t="e">
        <f t="shared" ref="O89:Q89" si="92">O90+O91</f>
        <v>#DIV/0!</v>
      </c>
      <c r="P89" s="337" t="e">
        <f t="shared" si="92"/>
        <v>#DIV/0!</v>
      </c>
      <c r="Q89" s="337" t="e">
        <f t="shared" si="92"/>
        <v>#DIV/0!</v>
      </c>
      <c r="R89" s="262" t="e">
        <f>SUM(N89:Q89)</f>
        <v>#DIV/0!</v>
      </c>
      <c r="S89" s="78"/>
      <c r="T89" s="81"/>
    </row>
    <row r="90" spans="1:20" ht="30" customHeight="1" x14ac:dyDescent="0.2">
      <c r="A90" s="75" t="s">
        <v>15</v>
      </c>
      <c r="B90" s="46" t="s">
        <v>16</v>
      </c>
      <c r="C90" s="76">
        <f>SUM(C91:C92)</f>
        <v>0</v>
      </c>
      <c r="D90" s="414"/>
      <c r="E90" s="415"/>
      <c r="F90" s="415"/>
      <c r="G90" s="415"/>
      <c r="H90" s="415"/>
      <c r="I90" s="73"/>
      <c r="J90" s="112"/>
      <c r="K90" s="112"/>
      <c r="L90" s="299"/>
      <c r="M90" s="353" t="s">
        <v>17</v>
      </c>
      <c r="N90" s="337" t="e">
        <f>N86*$C$91</f>
        <v>#DIV/0!</v>
      </c>
      <c r="O90" s="337" t="e">
        <f>O86*$C$91</f>
        <v>#DIV/0!</v>
      </c>
      <c r="P90" s="337" t="e">
        <f>P86*$C$91</f>
        <v>#DIV/0!</v>
      </c>
      <c r="Q90" s="337" t="e">
        <f>Q86*$C$91</f>
        <v>#DIV/0!</v>
      </c>
      <c r="R90" s="262" t="e">
        <f t="shared" ref="R90:R97" si="93">SUM(N90:Q90)</f>
        <v>#DIV/0!</v>
      </c>
      <c r="S90" s="27"/>
      <c r="T90" s="66"/>
    </row>
    <row r="91" spans="1:20" ht="48" customHeight="1" x14ac:dyDescent="0.2">
      <c r="A91" s="75" t="s">
        <v>35</v>
      </c>
      <c r="B91" s="39" t="s">
        <v>17</v>
      </c>
      <c r="C91" s="360">
        <v>0</v>
      </c>
      <c r="D91" s="417" t="str">
        <f>IF(C91&lt;C89*2%,"!!! Contribuția la cheltuielile eligibile nu este de minimum 2%","")</f>
        <v/>
      </c>
      <c r="E91" s="418"/>
      <c r="F91" s="418"/>
      <c r="G91" s="418"/>
      <c r="H91" s="418"/>
      <c r="I91" s="418"/>
      <c r="J91" s="418"/>
      <c r="K91" s="114"/>
      <c r="M91" s="353" t="s">
        <v>37</v>
      </c>
      <c r="N91" s="337">
        <f>N87</f>
        <v>0</v>
      </c>
      <c r="O91" s="337">
        <f>O87</f>
        <v>0</v>
      </c>
      <c r="P91" s="337">
        <f>P87</f>
        <v>0</v>
      </c>
      <c r="Q91" s="337">
        <f>Q87</f>
        <v>0</v>
      </c>
      <c r="R91" s="262">
        <f t="shared" si="93"/>
        <v>0</v>
      </c>
      <c r="S91" s="27"/>
      <c r="T91" s="66"/>
    </row>
    <row r="92" spans="1:20" ht="54" customHeight="1" x14ac:dyDescent="0.2">
      <c r="A92" s="75" t="s">
        <v>36</v>
      </c>
      <c r="B92" s="39" t="s">
        <v>37</v>
      </c>
      <c r="C92" s="40">
        <f>H83</f>
        <v>0</v>
      </c>
      <c r="D92" s="310"/>
      <c r="E92" s="79"/>
      <c r="F92" s="410"/>
      <c r="G92" s="410"/>
      <c r="H92" s="410"/>
      <c r="I92" s="410"/>
      <c r="J92" s="410"/>
      <c r="K92" s="114"/>
      <c r="M92" s="353" t="s">
        <v>18</v>
      </c>
      <c r="N92" s="337" t="str">
        <f>IFERROR($C$93*$N$86,"")</f>
        <v/>
      </c>
      <c r="O92" s="337" t="str">
        <f>IFERROR($C$93*$O$86,"")</f>
        <v/>
      </c>
      <c r="P92" s="337" t="str">
        <f>IFERROR($C$93*$P$86,"")</f>
        <v/>
      </c>
      <c r="Q92" s="337" t="str">
        <f>IFERROR($C$93*$Q$86,"")</f>
        <v/>
      </c>
      <c r="R92" s="262">
        <f>SUM(N92:Q92)</f>
        <v>0</v>
      </c>
      <c r="S92" s="261"/>
      <c r="T92" s="66"/>
    </row>
    <row r="93" spans="1:20" ht="44.45" customHeight="1" x14ac:dyDescent="0.2">
      <c r="A93" s="75" t="s">
        <v>10</v>
      </c>
      <c r="B93" s="46" t="s">
        <v>18</v>
      </c>
      <c r="C93" s="76">
        <f>C87-C90</f>
        <v>0</v>
      </c>
      <c r="D93" s="73"/>
      <c r="E93" s="79"/>
      <c r="F93" s="411"/>
      <c r="G93" s="411"/>
      <c r="H93" s="411"/>
      <c r="I93" s="411"/>
      <c r="J93" s="411"/>
      <c r="K93" s="114"/>
      <c r="M93" s="353" t="s">
        <v>238</v>
      </c>
      <c r="N93" s="338" t="e">
        <f>ROUND(N89,2)</f>
        <v>#DIV/0!</v>
      </c>
      <c r="O93" s="338" t="e">
        <f>ROUND(O89,2)</f>
        <v>#DIV/0!</v>
      </c>
      <c r="P93" s="338" t="e">
        <f>ROUND(P89,2)</f>
        <v>#DIV/0!</v>
      </c>
      <c r="Q93" s="338" t="e">
        <f>ROUND(Q89,2)</f>
        <v>#DIV/0!</v>
      </c>
      <c r="R93" s="262" t="e">
        <f t="shared" si="93"/>
        <v>#DIV/0!</v>
      </c>
      <c r="S93" s="27"/>
      <c r="T93" s="66"/>
    </row>
    <row r="94" spans="1:20" ht="46.9" customHeight="1" x14ac:dyDescent="0.2">
      <c r="A94" s="319"/>
      <c r="B94" s="320"/>
      <c r="C94" s="77"/>
      <c r="D94" s="80"/>
      <c r="E94" s="80"/>
      <c r="F94" s="80"/>
      <c r="G94" s="80"/>
      <c r="H94" s="80"/>
      <c r="I94" s="80"/>
      <c r="J94" s="113"/>
      <c r="K94" s="112"/>
      <c r="L94" s="299"/>
      <c r="M94" s="353" t="s">
        <v>240</v>
      </c>
      <c r="N94" s="339">
        <v>0</v>
      </c>
      <c r="O94" s="339">
        <v>0</v>
      </c>
      <c r="P94" s="339">
        <v>0</v>
      </c>
      <c r="Q94" s="339">
        <v>0</v>
      </c>
      <c r="R94" s="262">
        <f t="shared" si="93"/>
        <v>0</v>
      </c>
      <c r="S94" s="27"/>
      <c r="T94" s="66"/>
    </row>
    <row r="95" spans="1:20" ht="34.15" hidden="1" customHeight="1" x14ac:dyDescent="0.2">
      <c r="A95" s="323"/>
      <c r="B95" s="324"/>
      <c r="C95" s="325"/>
      <c r="D95" s="73"/>
      <c r="E95" s="73"/>
      <c r="F95" s="73"/>
      <c r="G95" s="73"/>
      <c r="H95" s="73"/>
      <c r="I95" s="73"/>
      <c r="J95" s="321"/>
      <c r="K95" s="322"/>
      <c r="L95" s="299"/>
      <c r="M95" s="353" t="s">
        <v>239</v>
      </c>
      <c r="N95" s="389"/>
      <c r="O95" s="389"/>
      <c r="P95" s="389"/>
      <c r="Q95" s="389"/>
      <c r="R95" s="262">
        <f t="shared" si="93"/>
        <v>0</v>
      </c>
      <c r="S95" s="27"/>
      <c r="T95" s="66"/>
    </row>
    <row r="96" spans="1:20" ht="24" x14ac:dyDescent="0.2">
      <c r="A96" s="329"/>
      <c r="B96" s="324"/>
      <c r="C96" s="330"/>
      <c r="D96" s="326"/>
      <c r="E96" s="326"/>
      <c r="F96" s="326"/>
      <c r="G96" s="73"/>
      <c r="H96" s="327"/>
      <c r="I96" s="73"/>
      <c r="J96" s="328"/>
      <c r="K96" s="328"/>
      <c r="L96" s="317"/>
      <c r="M96" s="353" t="s">
        <v>241</v>
      </c>
      <c r="N96" s="339">
        <v>0</v>
      </c>
      <c r="O96" s="339">
        <v>0</v>
      </c>
      <c r="P96" s="339">
        <v>0</v>
      </c>
      <c r="Q96" s="339">
        <v>0</v>
      </c>
      <c r="R96" s="262">
        <f t="shared" si="93"/>
        <v>0</v>
      </c>
      <c r="S96" s="27"/>
      <c r="T96" s="66"/>
    </row>
    <row r="97" spans="1:20" ht="25.15" customHeight="1" x14ac:dyDescent="0.2">
      <c r="A97" s="329"/>
      <c r="B97" s="324"/>
      <c r="C97" s="330"/>
      <c r="D97" s="409"/>
      <c r="E97" s="331"/>
      <c r="F97" s="332"/>
      <c r="G97" s="284"/>
      <c r="H97" s="73"/>
      <c r="I97" s="284"/>
      <c r="J97" s="328"/>
      <c r="K97" s="328"/>
      <c r="L97" s="317"/>
      <c r="N97" s="90" t="e">
        <f>IF(N93=(N94+N95+N96),"OK","ERROR")</f>
        <v>#DIV/0!</v>
      </c>
      <c r="O97" s="90" t="e">
        <f t="shared" ref="O97:Q97" si="94">IF(O93=(O94+O95+O96),"OK","ERROR")</f>
        <v>#DIV/0!</v>
      </c>
      <c r="P97" s="90" t="e">
        <f t="shared" si="94"/>
        <v>#DIV/0!</v>
      </c>
      <c r="Q97" s="90" t="e">
        <f t="shared" si="94"/>
        <v>#DIV/0!</v>
      </c>
      <c r="R97" s="165" t="e">
        <f t="shared" si="93"/>
        <v>#DIV/0!</v>
      </c>
      <c r="S97" s="27"/>
      <c r="T97" s="66"/>
    </row>
    <row r="98" spans="1:20" s="370" customFormat="1" ht="40.9" hidden="1" customHeight="1" x14ac:dyDescent="0.2">
      <c r="A98" s="361"/>
      <c r="B98" s="362"/>
      <c r="C98" s="363"/>
      <c r="D98" s="409"/>
      <c r="E98" s="364"/>
      <c r="F98" s="365"/>
      <c r="G98" s="366"/>
      <c r="H98" s="80"/>
      <c r="I98" s="366"/>
      <c r="J98" s="114"/>
      <c r="K98" s="114"/>
      <c r="L98" s="309"/>
      <c r="M98" s="309"/>
      <c r="N98" s="367"/>
      <c r="O98" s="367"/>
      <c r="P98" s="367"/>
      <c r="Q98" s="367"/>
      <c r="R98" s="91"/>
      <c r="S98" s="368"/>
      <c r="T98" s="369"/>
    </row>
    <row r="99" spans="1:20" s="153" customFormat="1" ht="22.9" hidden="1" customHeight="1" x14ac:dyDescent="0.2">
      <c r="A99" s="408"/>
      <c r="B99" s="378"/>
      <c r="C99" s="379"/>
      <c r="D99" s="409"/>
      <c r="E99" s="380"/>
      <c r="F99" s="381"/>
      <c r="G99" s="382"/>
      <c r="H99" s="74"/>
      <c r="I99" s="382"/>
      <c r="J99" s="383"/>
      <c r="K99" s="384"/>
      <c r="L99" s="385"/>
      <c r="M99" s="343"/>
      <c r="N99" s="386">
        <f>N83-N88-N67</f>
        <v>0</v>
      </c>
      <c r="O99" s="386">
        <f>O83-O88-O67</f>
        <v>0</v>
      </c>
      <c r="P99" s="386">
        <f>P83-P88-P67</f>
        <v>0</v>
      </c>
      <c r="Q99" s="386">
        <f>Q83-Q88-Q67</f>
        <v>0</v>
      </c>
      <c r="R99" s="387"/>
      <c r="S99" s="388"/>
      <c r="T99" s="160"/>
    </row>
    <row r="100" spans="1:20" s="370" customFormat="1" hidden="1" x14ac:dyDescent="0.2">
      <c r="A100" s="408"/>
      <c r="B100" s="362"/>
      <c r="C100" s="371"/>
      <c r="D100" s="409"/>
      <c r="E100" s="364"/>
      <c r="F100" s="365"/>
      <c r="G100" s="366"/>
      <c r="H100" s="80"/>
      <c r="I100" s="80"/>
      <c r="J100" s="374"/>
      <c r="K100" s="372"/>
      <c r="L100" s="373"/>
      <c r="M100" s="309"/>
      <c r="N100" s="92"/>
      <c r="O100" s="92"/>
      <c r="P100" s="92"/>
      <c r="Q100" s="92"/>
      <c r="R100" s="91"/>
      <c r="S100" s="368"/>
      <c r="T100" s="369"/>
    </row>
    <row r="101" spans="1:20" s="370" customFormat="1" x14ac:dyDescent="0.2">
      <c r="A101" s="375"/>
      <c r="B101" s="376"/>
      <c r="C101" s="80"/>
      <c r="D101" s="409"/>
      <c r="E101" s="364"/>
      <c r="F101" s="365"/>
      <c r="G101" s="366"/>
      <c r="H101" s="80"/>
      <c r="I101" s="80"/>
      <c r="J101" s="114"/>
      <c r="K101" s="372"/>
      <c r="L101" s="373"/>
      <c r="M101" s="309"/>
      <c r="N101" s="377"/>
      <c r="O101" s="377"/>
      <c r="P101" s="377"/>
      <c r="Q101" s="377"/>
      <c r="R101" s="377"/>
      <c r="T101" s="369"/>
    </row>
    <row r="102" spans="1:20" s="370" customFormat="1" x14ac:dyDescent="0.2">
      <c r="A102" s="375"/>
      <c r="B102" s="376"/>
      <c r="C102" s="80"/>
      <c r="D102" s="80"/>
      <c r="E102" s="80"/>
      <c r="F102" s="80"/>
      <c r="G102" s="80"/>
      <c r="H102" s="80"/>
      <c r="I102" s="80"/>
      <c r="J102" s="374"/>
      <c r="K102" s="372"/>
      <c r="L102" s="373"/>
      <c r="M102" s="309"/>
      <c r="N102" s="377"/>
      <c r="O102" s="377"/>
      <c r="P102" s="377"/>
      <c r="Q102" s="377"/>
      <c r="R102" s="377"/>
      <c r="T102" s="369"/>
    </row>
    <row r="103" spans="1:20" s="370" customFormat="1" x14ac:dyDescent="0.2">
      <c r="A103" s="375"/>
      <c r="B103" s="376"/>
      <c r="C103" s="80"/>
      <c r="D103" s="80"/>
      <c r="E103" s="80"/>
      <c r="F103" s="80"/>
      <c r="G103" s="80"/>
      <c r="H103" s="80"/>
      <c r="I103" s="80"/>
      <c r="J103" s="374"/>
      <c r="K103" s="372"/>
      <c r="L103" s="373"/>
      <c r="M103" s="309"/>
      <c r="N103" s="377"/>
      <c r="O103" s="377"/>
      <c r="P103" s="377"/>
      <c r="Q103" s="377"/>
      <c r="R103" s="377"/>
      <c r="T103" s="369"/>
    </row>
    <row r="104" spans="1:20" s="370" customFormat="1" x14ac:dyDescent="0.2">
      <c r="A104" s="375"/>
      <c r="B104" s="376"/>
      <c r="C104" s="80"/>
      <c r="D104" s="80"/>
      <c r="E104" s="80"/>
      <c r="F104" s="80"/>
      <c r="G104" s="80"/>
      <c r="H104" s="80"/>
      <c r="I104" s="80"/>
      <c r="J104" s="114"/>
      <c r="K104" s="114"/>
      <c r="L104" s="309"/>
      <c r="M104" s="309"/>
      <c r="N104" s="377"/>
      <c r="O104" s="377"/>
      <c r="P104" s="377"/>
      <c r="Q104" s="377"/>
      <c r="R104" s="377"/>
    </row>
    <row r="105" spans="1:20" s="370" customFormat="1" x14ac:dyDescent="0.2">
      <c r="A105" s="375"/>
      <c r="B105" s="376"/>
      <c r="C105" s="80"/>
      <c r="D105" s="80"/>
      <c r="E105" s="80"/>
      <c r="F105" s="80"/>
      <c r="G105" s="80"/>
      <c r="H105" s="80"/>
      <c r="I105" s="80"/>
      <c r="J105" s="114"/>
      <c r="K105" s="114"/>
      <c r="L105" s="309"/>
      <c r="M105" s="309"/>
      <c r="N105" s="377"/>
      <c r="O105" s="377"/>
      <c r="P105" s="377"/>
      <c r="Q105" s="377"/>
      <c r="R105" s="377"/>
    </row>
    <row r="106" spans="1:20" s="370" customFormat="1" x14ac:dyDescent="0.2">
      <c r="A106" s="375"/>
      <c r="B106" s="376"/>
      <c r="C106" s="80"/>
      <c r="D106" s="80"/>
      <c r="E106" s="80"/>
      <c r="F106" s="80"/>
      <c r="G106" s="80"/>
      <c r="H106" s="80"/>
      <c r="I106" s="80"/>
      <c r="J106" s="114"/>
      <c r="K106" s="114"/>
      <c r="L106" s="309"/>
      <c r="M106" s="309"/>
      <c r="N106" s="377"/>
      <c r="O106" s="377"/>
      <c r="P106" s="377"/>
      <c r="Q106" s="377"/>
      <c r="R106" s="377"/>
    </row>
    <row r="107" spans="1:20" s="370" customFormat="1" x14ac:dyDescent="0.2">
      <c r="A107" s="375"/>
      <c r="B107" s="376"/>
      <c r="C107" s="80"/>
      <c r="D107" s="80"/>
      <c r="E107" s="80"/>
      <c r="F107" s="80"/>
      <c r="G107" s="80"/>
      <c r="H107" s="80"/>
      <c r="I107" s="80"/>
      <c r="J107" s="114"/>
      <c r="K107" s="114"/>
      <c r="L107" s="309"/>
      <c r="M107" s="309"/>
      <c r="N107" s="377"/>
      <c r="O107" s="377"/>
      <c r="P107" s="377"/>
      <c r="Q107" s="377"/>
      <c r="R107" s="377"/>
    </row>
    <row r="108" spans="1:20" s="370" customFormat="1" x14ac:dyDescent="0.2">
      <c r="A108" s="375"/>
      <c r="B108" s="376"/>
      <c r="C108" s="80"/>
      <c r="D108" s="80"/>
      <c r="E108" s="80"/>
      <c r="F108" s="80"/>
      <c r="G108" s="80"/>
      <c r="H108" s="80"/>
      <c r="I108" s="80"/>
      <c r="J108" s="114"/>
      <c r="K108" s="114"/>
      <c r="L108" s="309"/>
      <c r="M108" s="309"/>
      <c r="N108" s="377"/>
      <c r="O108" s="377"/>
      <c r="P108" s="377"/>
      <c r="Q108" s="377"/>
      <c r="R108" s="377"/>
    </row>
    <row r="109" spans="1:20" s="370" customFormat="1" x14ac:dyDescent="0.2">
      <c r="A109" s="375"/>
      <c r="B109" s="376"/>
      <c r="C109" s="80"/>
      <c r="D109" s="80"/>
      <c r="E109" s="80"/>
      <c r="F109" s="80"/>
      <c r="G109" s="80"/>
      <c r="H109" s="80"/>
      <c r="I109" s="80"/>
      <c r="J109" s="114"/>
      <c r="K109" s="114"/>
      <c r="L109" s="309"/>
      <c r="M109" s="309"/>
      <c r="N109" s="377"/>
      <c r="O109" s="377"/>
      <c r="P109" s="377"/>
      <c r="Q109" s="377"/>
      <c r="R109" s="377"/>
    </row>
    <row r="110" spans="1:20" s="370" customFormat="1" x14ac:dyDescent="0.2">
      <c r="A110" s="375"/>
      <c r="B110" s="376"/>
      <c r="C110" s="80"/>
      <c r="D110" s="80"/>
      <c r="E110" s="80"/>
      <c r="F110" s="80"/>
      <c r="G110" s="80"/>
      <c r="H110" s="80"/>
      <c r="I110" s="80"/>
      <c r="J110" s="114"/>
      <c r="K110" s="114"/>
      <c r="L110" s="309"/>
      <c r="M110" s="309"/>
      <c r="N110" s="377"/>
      <c r="O110" s="377"/>
      <c r="P110" s="377"/>
      <c r="Q110" s="377"/>
      <c r="R110" s="377"/>
    </row>
    <row r="111" spans="1:20" s="370" customFormat="1" x14ac:dyDescent="0.2">
      <c r="A111" s="375"/>
      <c r="B111" s="376"/>
      <c r="C111" s="80"/>
      <c r="D111" s="80"/>
      <c r="E111" s="80"/>
      <c r="F111" s="80"/>
      <c r="G111" s="80"/>
      <c r="H111" s="80"/>
      <c r="I111" s="80"/>
      <c r="J111" s="114"/>
      <c r="K111" s="114"/>
      <c r="L111" s="309"/>
      <c r="M111" s="309"/>
      <c r="N111" s="377"/>
      <c r="O111" s="377"/>
      <c r="P111" s="377"/>
      <c r="Q111" s="377"/>
      <c r="R111" s="377"/>
    </row>
    <row r="112" spans="1:20" s="370" customFormat="1" x14ac:dyDescent="0.2">
      <c r="A112" s="375"/>
      <c r="B112" s="376"/>
      <c r="C112" s="80"/>
      <c r="D112" s="80"/>
      <c r="E112" s="80"/>
      <c r="F112" s="80"/>
      <c r="G112" s="80"/>
      <c r="H112" s="80"/>
      <c r="I112" s="80"/>
      <c r="J112" s="114"/>
      <c r="K112" s="114"/>
      <c r="L112" s="309"/>
      <c r="M112" s="309"/>
      <c r="N112" s="377"/>
      <c r="O112" s="377"/>
      <c r="P112" s="377"/>
      <c r="Q112" s="377"/>
      <c r="R112" s="377"/>
    </row>
    <row r="113" spans="1:18" s="370" customFormat="1" x14ac:dyDescent="0.2">
      <c r="A113" s="375"/>
      <c r="B113" s="376"/>
      <c r="C113" s="80"/>
      <c r="D113" s="80"/>
      <c r="E113" s="80"/>
      <c r="F113" s="80"/>
      <c r="G113" s="80"/>
      <c r="H113" s="80"/>
      <c r="I113" s="80"/>
      <c r="J113" s="114"/>
      <c r="K113" s="114"/>
      <c r="L113" s="309"/>
      <c r="M113" s="309"/>
      <c r="N113" s="377"/>
      <c r="O113" s="377"/>
      <c r="P113" s="377"/>
      <c r="Q113" s="377"/>
      <c r="R113" s="377"/>
    </row>
    <row r="114" spans="1:18" s="370" customFormat="1" x14ac:dyDescent="0.2">
      <c r="A114" s="375"/>
      <c r="B114" s="376"/>
      <c r="C114" s="80"/>
      <c r="D114" s="80"/>
      <c r="E114" s="80"/>
      <c r="F114" s="80"/>
      <c r="G114" s="80"/>
      <c r="H114" s="80"/>
      <c r="I114" s="80"/>
      <c r="J114" s="114"/>
      <c r="K114" s="114"/>
      <c r="L114" s="309"/>
      <c r="M114" s="309"/>
      <c r="N114" s="377"/>
      <c r="O114" s="377"/>
      <c r="P114" s="377"/>
      <c r="Q114" s="377"/>
      <c r="R114" s="377"/>
    </row>
    <row r="115" spans="1:18" s="370" customFormat="1" x14ac:dyDescent="0.2">
      <c r="A115" s="375"/>
      <c r="B115" s="376"/>
      <c r="C115" s="80"/>
      <c r="D115" s="80"/>
      <c r="E115" s="80"/>
      <c r="F115" s="80"/>
      <c r="G115" s="80"/>
      <c r="H115" s="80"/>
      <c r="I115" s="80"/>
      <c r="J115" s="114"/>
      <c r="K115" s="114"/>
      <c r="L115" s="309"/>
      <c r="M115" s="309"/>
      <c r="N115" s="377"/>
      <c r="O115" s="377"/>
      <c r="P115" s="377"/>
      <c r="Q115" s="377"/>
      <c r="R115" s="377"/>
    </row>
    <row r="116" spans="1:18" s="370" customFormat="1" x14ac:dyDescent="0.2">
      <c r="A116" s="375"/>
      <c r="B116" s="376"/>
      <c r="C116" s="80"/>
      <c r="D116" s="80"/>
      <c r="E116" s="80"/>
      <c r="F116" s="80"/>
      <c r="G116" s="80"/>
      <c r="H116" s="80"/>
      <c r="I116" s="80"/>
      <c r="J116" s="114"/>
      <c r="K116" s="114"/>
      <c r="L116" s="309"/>
      <c r="M116" s="309"/>
      <c r="N116" s="377"/>
      <c r="O116" s="377"/>
      <c r="P116" s="377"/>
      <c r="Q116" s="377"/>
      <c r="R116" s="377"/>
    </row>
    <row r="117" spans="1:18" s="370" customFormat="1" x14ac:dyDescent="0.2">
      <c r="A117" s="375"/>
      <c r="B117" s="376"/>
      <c r="C117" s="80"/>
      <c r="D117" s="80"/>
      <c r="E117" s="80"/>
      <c r="F117" s="80"/>
      <c r="G117" s="80"/>
      <c r="H117" s="80"/>
      <c r="I117" s="80"/>
      <c r="J117" s="114"/>
      <c r="K117" s="114"/>
      <c r="L117" s="309"/>
      <c r="M117" s="309"/>
      <c r="N117" s="377"/>
      <c r="O117" s="377"/>
      <c r="P117" s="377"/>
      <c r="Q117" s="377"/>
      <c r="R117" s="377"/>
    </row>
    <row r="118" spans="1:18" s="370" customFormat="1" x14ac:dyDescent="0.2">
      <c r="A118" s="375"/>
      <c r="B118" s="376"/>
      <c r="C118" s="80"/>
      <c r="D118" s="80"/>
      <c r="E118" s="80"/>
      <c r="F118" s="80"/>
      <c r="G118" s="80"/>
      <c r="H118" s="80"/>
      <c r="I118" s="80"/>
      <c r="J118" s="114"/>
      <c r="K118" s="114"/>
      <c r="L118" s="309"/>
      <c r="M118" s="309"/>
      <c r="N118" s="377"/>
      <c r="O118" s="377"/>
      <c r="P118" s="377"/>
      <c r="Q118" s="377"/>
      <c r="R118" s="377"/>
    </row>
    <row r="119" spans="1:18" s="370" customFormat="1" x14ac:dyDescent="0.2">
      <c r="A119" s="375"/>
      <c r="B119" s="376"/>
      <c r="C119" s="80"/>
      <c r="D119" s="80"/>
      <c r="E119" s="80"/>
      <c r="F119" s="80"/>
      <c r="G119" s="80"/>
      <c r="H119" s="80"/>
      <c r="I119" s="80"/>
      <c r="J119" s="114"/>
      <c r="K119" s="114"/>
      <c r="L119" s="309"/>
      <c r="M119" s="309"/>
      <c r="N119" s="377"/>
      <c r="O119" s="377"/>
      <c r="P119" s="377"/>
      <c r="Q119" s="377"/>
      <c r="R119" s="377"/>
    </row>
    <row r="120" spans="1:18" s="370" customFormat="1" x14ac:dyDescent="0.2">
      <c r="A120" s="375"/>
      <c r="B120" s="376"/>
      <c r="C120" s="80"/>
      <c r="D120" s="80"/>
      <c r="E120" s="80"/>
      <c r="F120" s="80"/>
      <c r="G120" s="80"/>
      <c r="H120" s="80"/>
      <c r="I120" s="80"/>
      <c r="J120" s="114"/>
      <c r="K120" s="114"/>
      <c r="L120" s="309"/>
      <c r="M120" s="309"/>
      <c r="N120" s="377"/>
      <c r="O120" s="377"/>
      <c r="P120" s="377"/>
      <c r="Q120" s="377"/>
      <c r="R120" s="377"/>
    </row>
    <row r="121" spans="1:18" s="370" customFormat="1" x14ac:dyDescent="0.2">
      <c r="A121" s="375"/>
      <c r="B121" s="376"/>
      <c r="C121" s="80"/>
      <c r="D121" s="80"/>
      <c r="E121" s="80"/>
      <c r="F121" s="80"/>
      <c r="G121" s="80"/>
      <c r="H121" s="80"/>
      <c r="I121" s="80"/>
      <c r="J121" s="114"/>
      <c r="K121" s="114"/>
      <c r="L121" s="309"/>
      <c r="M121" s="309"/>
      <c r="N121" s="377"/>
      <c r="O121" s="377"/>
      <c r="P121" s="377"/>
      <c r="Q121" s="377"/>
      <c r="R121" s="377"/>
    </row>
    <row r="122" spans="1:18" s="370" customFormat="1" x14ac:dyDescent="0.2">
      <c r="A122" s="375"/>
      <c r="B122" s="376"/>
      <c r="C122" s="80"/>
      <c r="D122" s="80"/>
      <c r="E122" s="80"/>
      <c r="F122" s="80"/>
      <c r="G122" s="80"/>
      <c r="H122" s="80"/>
      <c r="I122" s="80"/>
      <c r="J122" s="114"/>
      <c r="K122" s="114"/>
      <c r="L122" s="309"/>
      <c r="M122" s="309"/>
      <c r="N122" s="377"/>
      <c r="O122" s="377"/>
      <c r="P122" s="377"/>
      <c r="Q122" s="377"/>
      <c r="R122" s="377"/>
    </row>
    <row r="123" spans="1:18" s="370" customFormat="1" x14ac:dyDescent="0.2">
      <c r="A123" s="375"/>
      <c r="B123" s="376"/>
      <c r="C123" s="80"/>
      <c r="D123" s="80"/>
      <c r="E123" s="80"/>
      <c r="F123" s="80"/>
      <c r="G123" s="80"/>
      <c r="H123" s="80"/>
      <c r="I123" s="80"/>
      <c r="J123" s="114"/>
      <c r="K123" s="114"/>
      <c r="L123" s="309"/>
      <c r="M123" s="309"/>
      <c r="N123" s="377"/>
      <c r="O123" s="377"/>
      <c r="P123" s="377"/>
      <c r="Q123" s="377"/>
      <c r="R123" s="377"/>
    </row>
    <row r="124" spans="1:18" s="370" customFormat="1" x14ac:dyDescent="0.2">
      <c r="A124" s="375"/>
      <c r="B124" s="376"/>
      <c r="C124" s="80"/>
      <c r="D124" s="80"/>
      <c r="E124" s="80"/>
      <c r="F124" s="80"/>
      <c r="G124" s="80"/>
      <c r="H124" s="80"/>
      <c r="I124" s="80"/>
      <c r="J124" s="114"/>
      <c r="K124" s="114"/>
      <c r="L124" s="309"/>
      <c r="M124" s="309"/>
      <c r="N124" s="377"/>
      <c r="O124" s="377"/>
      <c r="P124" s="377"/>
      <c r="Q124" s="377"/>
      <c r="R124" s="377"/>
    </row>
    <row r="125" spans="1:18" s="370" customFormat="1" x14ac:dyDescent="0.2">
      <c r="A125" s="375"/>
      <c r="B125" s="376"/>
      <c r="C125" s="80"/>
      <c r="D125" s="80"/>
      <c r="E125" s="80"/>
      <c r="F125" s="80"/>
      <c r="G125" s="80"/>
      <c r="H125" s="80"/>
      <c r="I125" s="80"/>
      <c r="J125" s="114"/>
      <c r="K125" s="114"/>
      <c r="L125" s="309"/>
      <c r="M125" s="309"/>
      <c r="N125" s="377"/>
      <c r="O125" s="377"/>
      <c r="P125" s="377"/>
      <c r="Q125" s="377"/>
      <c r="R125" s="377"/>
    </row>
    <row r="126" spans="1:18" s="370" customFormat="1" x14ac:dyDescent="0.2">
      <c r="A126" s="375"/>
      <c r="B126" s="376"/>
      <c r="C126" s="80"/>
      <c r="D126" s="80"/>
      <c r="E126" s="80"/>
      <c r="F126" s="80"/>
      <c r="G126" s="80"/>
      <c r="H126" s="80"/>
      <c r="I126" s="80"/>
      <c r="J126" s="114"/>
      <c r="K126" s="114"/>
      <c r="L126" s="309"/>
      <c r="M126" s="309"/>
      <c r="N126" s="377"/>
      <c r="O126" s="377"/>
      <c r="P126" s="377"/>
      <c r="Q126" s="377"/>
      <c r="R126" s="377"/>
    </row>
    <row r="127" spans="1:18" s="370" customFormat="1" x14ac:dyDescent="0.2">
      <c r="A127" s="375"/>
      <c r="B127" s="376"/>
      <c r="C127" s="80"/>
      <c r="D127" s="80"/>
      <c r="E127" s="80"/>
      <c r="F127" s="80"/>
      <c r="G127" s="80"/>
      <c r="H127" s="80"/>
      <c r="I127" s="80"/>
      <c r="J127" s="114"/>
      <c r="K127" s="114"/>
      <c r="L127" s="309"/>
      <c r="M127" s="309"/>
      <c r="N127" s="377"/>
      <c r="O127" s="377"/>
      <c r="P127" s="377"/>
      <c r="Q127" s="377"/>
      <c r="R127" s="377"/>
    </row>
    <row r="128" spans="1:18" s="370" customFormat="1" x14ac:dyDescent="0.2">
      <c r="A128" s="375"/>
      <c r="B128" s="376"/>
      <c r="C128" s="80"/>
      <c r="D128" s="80"/>
      <c r="E128" s="80"/>
      <c r="F128" s="80"/>
      <c r="G128" s="80"/>
      <c r="H128" s="80"/>
      <c r="I128" s="80"/>
      <c r="J128" s="114"/>
      <c r="K128" s="114"/>
      <c r="L128" s="309"/>
      <c r="M128" s="309"/>
      <c r="N128" s="377"/>
      <c r="O128" s="377"/>
      <c r="P128" s="377"/>
      <c r="Q128" s="377"/>
      <c r="R128" s="377"/>
    </row>
    <row r="129" spans="1:18" s="370" customFormat="1" x14ac:dyDescent="0.2">
      <c r="A129" s="375"/>
      <c r="B129" s="376"/>
      <c r="C129" s="80"/>
      <c r="D129" s="80"/>
      <c r="E129" s="80"/>
      <c r="F129" s="80"/>
      <c r="G129" s="80"/>
      <c r="H129" s="80"/>
      <c r="I129" s="80"/>
      <c r="J129" s="114"/>
      <c r="K129" s="114"/>
      <c r="L129" s="309"/>
      <c r="M129" s="309"/>
      <c r="N129" s="377"/>
      <c r="O129" s="377"/>
      <c r="P129" s="377"/>
      <c r="Q129" s="377"/>
      <c r="R129" s="377"/>
    </row>
    <row r="130" spans="1:18" s="370" customFormat="1" x14ac:dyDescent="0.2">
      <c r="A130" s="375"/>
      <c r="B130" s="376"/>
      <c r="C130" s="80"/>
      <c r="D130" s="80"/>
      <c r="E130" s="80"/>
      <c r="F130" s="80"/>
      <c r="G130" s="80"/>
      <c r="H130" s="80"/>
      <c r="I130" s="80"/>
      <c r="J130" s="114"/>
      <c r="K130" s="114"/>
      <c r="L130" s="309"/>
      <c r="M130" s="309"/>
      <c r="N130" s="377"/>
      <c r="O130" s="377"/>
      <c r="P130" s="377"/>
      <c r="Q130" s="377"/>
      <c r="R130" s="377"/>
    </row>
    <row r="131" spans="1:18" s="370" customFormat="1" x14ac:dyDescent="0.2">
      <c r="A131" s="375"/>
      <c r="B131" s="376"/>
      <c r="C131" s="80"/>
      <c r="D131" s="80"/>
      <c r="E131" s="80"/>
      <c r="F131" s="80"/>
      <c r="G131" s="80"/>
      <c r="H131" s="80"/>
      <c r="I131" s="80"/>
      <c r="J131" s="114"/>
      <c r="K131" s="114"/>
      <c r="L131" s="309"/>
      <c r="M131" s="309"/>
      <c r="N131" s="377"/>
      <c r="O131" s="377"/>
      <c r="P131" s="377"/>
      <c r="Q131" s="377"/>
      <c r="R131" s="377"/>
    </row>
    <row r="132" spans="1:18" s="370" customFormat="1" x14ac:dyDescent="0.2">
      <c r="A132" s="375"/>
      <c r="B132" s="376"/>
      <c r="C132" s="80"/>
      <c r="D132" s="80"/>
      <c r="E132" s="80"/>
      <c r="F132" s="80"/>
      <c r="G132" s="80"/>
      <c r="H132" s="80"/>
      <c r="I132" s="80"/>
      <c r="J132" s="114"/>
      <c r="K132" s="114"/>
      <c r="L132" s="309"/>
      <c r="M132" s="309"/>
      <c r="N132" s="377"/>
      <c r="O132" s="377"/>
      <c r="P132" s="377"/>
      <c r="Q132" s="377"/>
      <c r="R132" s="377"/>
    </row>
    <row r="133" spans="1:18" s="370" customFormat="1" x14ac:dyDescent="0.2">
      <c r="A133" s="375"/>
      <c r="B133" s="376"/>
      <c r="C133" s="80"/>
      <c r="D133" s="80"/>
      <c r="E133" s="80"/>
      <c r="F133" s="80"/>
      <c r="G133" s="80"/>
      <c r="H133" s="80"/>
      <c r="I133" s="80"/>
      <c r="J133" s="114"/>
      <c r="K133" s="114"/>
      <c r="L133" s="309"/>
      <c r="M133" s="309"/>
      <c r="N133" s="377"/>
      <c r="O133" s="377"/>
      <c r="P133" s="377"/>
      <c r="Q133" s="377"/>
      <c r="R133" s="377"/>
    </row>
    <row r="134" spans="1:18" s="370" customFormat="1" x14ac:dyDescent="0.2">
      <c r="A134" s="375"/>
      <c r="B134" s="376"/>
      <c r="C134" s="80"/>
      <c r="D134" s="80"/>
      <c r="E134" s="80"/>
      <c r="F134" s="80"/>
      <c r="G134" s="80"/>
      <c r="H134" s="80"/>
      <c r="I134" s="80"/>
      <c r="J134" s="114"/>
      <c r="K134" s="114"/>
      <c r="L134" s="309"/>
      <c r="M134" s="309"/>
      <c r="N134" s="377"/>
      <c r="O134" s="377"/>
      <c r="P134" s="377"/>
      <c r="Q134" s="377"/>
      <c r="R134" s="377"/>
    </row>
    <row r="135" spans="1:18" s="370" customFormat="1" x14ac:dyDescent="0.2">
      <c r="A135" s="375"/>
      <c r="B135" s="376"/>
      <c r="C135" s="80"/>
      <c r="D135" s="80"/>
      <c r="E135" s="80"/>
      <c r="F135" s="80"/>
      <c r="G135" s="80"/>
      <c r="H135" s="80"/>
      <c r="I135" s="80"/>
      <c r="J135" s="114"/>
      <c r="K135" s="114"/>
      <c r="L135" s="309"/>
      <c r="M135" s="309"/>
      <c r="N135" s="377"/>
      <c r="O135" s="377"/>
      <c r="P135" s="377"/>
      <c r="Q135" s="377"/>
      <c r="R135" s="377"/>
    </row>
    <row r="136" spans="1:18" s="370" customFormat="1" x14ac:dyDescent="0.2">
      <c r="A136" s="375"/>
      <c r="B136" s="376"/>
      <c r="C136" s="80"/>
      <c r="D136" s="80"/>
      <c r="E136" s="80"/>
      <c r="F136" s="80"/>
      <c r="G136" s="80"/>
      <c r="H136" s="80"/>
      <c r="I136" s="80"/>
      <c r="J136" s="114"/>
      <c r="K136" s="114"/>
      <c r="L136" s="309"/>
      <c r="M136" s="309"/>
      <c r="N136" s="377"/>
      <c r="O136" s="377"/>
      <c r="P136" s="377"/>
      <c r="Q136" s="377"/>
      <c r="R136" s="377"/>
    </row>
    <row r="137" spans="1:18" s="370" customFormat="1" x14ac:dyDescent="0.2">
      <c r="A137" s="375"/>
      <c r="B137" s="376"/>
      <c r="C137" s="80"/>
      <c r="D137" s="80"/>
      <c r="E137" s="80"/>
      <c r="F137" s="80"/>
      <c r="G137" s="80"/>
      <c r="H137" s="80"/>
      <c r="I137" s="80"/>
      <c r="J137" s="114"/>
      <c r="K137" s="114"/>
      <c r="L137" s="309"/>
      <c r="M137" s="309"/>
      <c r="N137" s="377"/>
      <c r="O137" s="377"/>
      <c r="P137" s="377"/>
      <c r="Q137" s="377"/>
      <c r="R137" s="377"/>
    </row>
    <row r="138" spans="1:18" s="370" customFormat="1" x14ac:dyDescent="0.2">
      <c r="A138" s="375"/>
      <c r="B138" s="376"/>
      <c r="C138" s="80"/>
      <c r="D138" s="80"/>
      <c r="E138" s="80"/>
      <c r="F138" s="80"/>
      <c r="G138" s="80"/>
      <c r="H138" s="80"/>
      <c r="I138" s="80"/>
      <c r="J138" s="114"/>
      <c r="K138" s="114"/>
      <c r="L138" s="309"/>
      <c r="M138" s="309"/>
      <c r="N138" s="377"/>
      <c r="O138" s="377"/>
      <c r="P138" s="377"/>
      <c r="Q138" s="377"/>
      <c r="R138" s="377"/>
    </row>
    <row r="139" spans="1:18" s="370" customFormat="1" x14ac:dyDescent="0.2">
      <c r="A139" s="375"/>
      <c r="B139" s="376"/>
      <c r="C139" s="80"/>
      <c r="D139" s="80"/>
      <c r="E139" s="80"/>
      <c r="F139" s="80"/>
      <c r="G139" s="80"/>
      <c r="H139" s="80"/>
      <c r="I139" s="80"/>
      <c r="J139" s="114"/>
      <c r="K139" s="114"/>
      <c r="L139" s="309"/>
      <c r="M139" s="309"/>
      <c r="N139" s="377"/>
      <c r="O139" s="377"/>
      <c r="P139" s="377"/>
      <c r="Q139" s="377"/>
      <c r="R139" s="377"/>
    </row>
    <row r="140" spans="1:18" s="370" customFormat="1" x14ac:dyDescent="0.2">
      <c r="A140" s="375"/>
      <c r="B140" s="376"/>
      <c r="C140" s="80"/>
      <c r="D140" s="80"/>
      <c r="E140" s="80"/>
      <c r="F140" s="80"/>
      <c r="G140" s="80"/>
      <c r="H140" s="80"/>
      <c r="I140" s="80"/>
      <c r="J140" s="114"/>
      <c r="K140" s="114"/>
      <c r="L140" s="309"/>
      <c r="M140" s="309"/>
      <c r="N140" s="377"/>
      <c r="O140" s="377"/>
      <c r="P140" s="377"/>
      <c r="Q140" s="377"/>
      <c r="R140" s="377"/>
    </row>
    <row r="141" spans="1:18" s="370" customFormat="1" x14ac:dyDescent="0.2">
      <c r="A141" s="375"/>
      <c r="B141" s="376"/>
      <c r="C141" s="80"/>
      <c r="D141" s="80"/>
      <c r="E141" s="80"/>
      <c r="F141" s="80"/>
      <c r="G141" s="80"/>
      <c r="H141" s="80"/>
      <c r="I141" s="80"/>
      <c r="J141" s="114"/>
      <c r="K141" s="114"/>
      <c r="L141" s="309"/>
      <c r="M141" s="309"/>
      <c r="N141" s="377"/>
      <c r="O141" s="377"/>
      <c r="P141" s="377"/>
      <c r="Q141" s="377"/>
      <c r="R141" s="377"/>
    </row>
    <row r="142" spans="1:18" s="370" customFormat="1" x14ac:dyDescent="0.2">
      <c r="A142" s="375"/>
      <c r="B142" s="376"/>
      <c r="C142" s="80"/>
      <c r="D142" s="80"/>
      <c r="E142" s="80"/>
      <c r="F142" s="80"/>
      <c r="G142" s="80"/>
      <c r="H142" s="80"/>
      <c r="I142" s="80"/>
      <c r="J142" s="114"/>
      <c r="K142" s="114"/>
      <c r="L142" s="309"/>
      <c r="M142" s="309"/>
      <c r="N142" s="377"/>
      <c r="O142" s="377"/>
      <c r="P142" s="377"/>
      <c r="Q142" s="377"/>
      <c r="R142" s="377"/>
    </row>
    <row r="143" spans="1:18" s="370" customFormat="1" x14ac:dyDescent="0.2">
      <c r="A143" s="375"/>
      <c r="B143" s="376"/>
      <c r="C143" s="80"/>
      <c r="D143" s="80"/>
      <c r="E143" s="80"/>
      <c r="F143" s="80"/>
      <c r="G143" s="80"/>
      <c r="H143" s="80"/>
      <c r="I143" s="80"/>
      <c r="J143" s="114"/>
      <c r="K143" s="114"/>
      <c r="L143" s="309"/>
      <c r="M143" s="309"/>
      <c r="N143" s="377"/>
      <c r="O143" s="377"/>
      <c r="P143" s="377"/>
      <c r="Q143" s="377"/>
      <c r="R143" s="377"/>
    </row>
    <row r="144" spans="1:18" s="370" customFormat="1" x14ac:dyDescent="0.2">
      <c r="A144" s="375"/>
      <c r="B144" s="376"/>
      <c r="C144" s="80"/>
      <c r="D144" s="80"/>
      <c r="E144" s="80"/>
      <c r="F144" s="80"/>
      <c r="G144" s="80"/>
      <c r="H144" s="80"/>
      <c r="I144" s="80"/>
      <c r="J144" s="114"/>
      <c r="K144" s="114"/>
      <c r="L144" s="309"/>
      <c r="M144" s="309"/>
      <c r="N144" s="377"/>
      <c r="O144" s="377"/>
      <c r="P144" s="377"/>
      <c r="Q144" s="377"/>
      <c r="R144" s="377"/>
    </row>
    <row r="145" spans="1:18" s="370" customFormat="1" x14ac:dyDescent="0.2">
      <c r="A145" s="375"/>
      <c r="B145" s="376"/>
      <c r="C145" s="80"/>
      <c r="D145" s="80"/>
      <c r="E145" s="80"/>
      <c r="F145" s="80"/>
      <c r="G145" s="80"/>
      <c r="H145" s="80"/>
      <c r="I145" s="80"/>
      <c r="J145" s="114"/>
      <c r="K145" s="114"/>
      <c r="L145" s="309"/>
      <c r="M145" s="309"/>
      <c r="N145" s="377"/>
      <c r="O145" s="377"/>
      <c r="P145" s="377"/>
      <c r="Q145" s="377"/>
      <c r="R145" s="377"/>
    </row>
    <row r="146" spans="1:18" s="370" customFormat="1" x14ac:dyDescent="0.2">
      <c r="A146" s="375"/>
      <c r="B146" s="376"/>
      <c r="C146" s="80"/>
      <c r="D146" s="80"/>
      <c r="E146" s="80"/>
      <c r="F146" s="80"/>
      <c r="G146" s="80"/>
      <c r="H146" s="80"/>
      <c r="I146" s="80"/>
      <c r="J146" s="114"/>
      <c r="K146" s="114"/>
      <c r="L146" s="309"/>
      <c r="M146" s="309"/>
      <c r="N146" s="377"/>
      <c r="O146" s="377"/>
      <c r="P146" s="377"/>
      <c r="Q146" s="377"/>
      <c r="R146" s="377"/>
    </row>
    <row r="147" spans="1:18" s="370" customFormat="1" x14ac:dyDescent="0.2">
      <c r="A147" s="375"/>
      <c r="B147" s="376"/>
      <c r="C147" s="80"/>
      <c r="D147" s="80"/>
      <c r="E147" s="80"/>
      <c r="F147" s="80"/>
      <c r="G147" s="80"/>
      <c r="H147" s="80"/>
      <c r="I147" s="80"/>
      <c r="J147" s="114"/>
      <c r="K147" s="114"/>
      <c r="L147" s="309"/>
      <c r="M147" s="309"/>
      <c r="N147" s="377"/>
      <c r="O147" s="377"/>
      <c r="P147" s="377"/>
      <c r="Q147" s="377"/>
      <c r="R147" s="377"/>
    </row>
    <row r="148" spans="1:18" s="370" customFormat="1" x14ac:dyDescent="0.2">
      <c r="A148" s="375"/>
      <c r="B148" s="376"/>
      <c r="C148" s="80"/>
      <c r="D148" s="80"/>
      <c r="E148" s="80"/>
      <c r="F148" s="80"/>
      <c r="G148" s="80"/>
      <c r="H148" s="80"/>
      <c r="I148" s="80"/>
      <c r="J148" s="114"/>
      <c r="K148" s="114"/>
      <c r="L148" s="309"/>
      <c r="M148" s="309"/>
      <c r="N148" s="377"/>
      <c r="O148" s="377"/>
      <c r="P148" s="377"/>
      <c r="Q148" s="377"/>
      <c r="R148" s="377"/>
    </row>
    <row r="149" spans="1:18" s="370" customFormat="1" x14ac:dyDescent="0.2">
      <c r="A149" s="375"/>
      <c r="B149" s="376"/>
      <c r="C149" s="80"/>
      <c r="D149" s="80"/>
      <c r="E149" s="80"/>
      <c r="F149" s="80"/>
      <c r="G149" s="80"/>
      <c r="H149" s="80"/>
      <c r="I149" s="80"/>
      <c r="J149" s="114"/>
      <c r="K149" s="114"/>
      <c r="L149" s="309"/>
      <c r="M149" s="309"/>
      <c r="N149" s="377"/>
      <c r="O149" s="377"/>
      <c r="P149" s="377"/>
      <c r="Q149" s="377"/>
      <c r="R149" s="377"/>
    </row>
    <row r="150" spans="1:18" s="370" customFormat="1" x14ac:dyDescent="0.2">
      <c r="A150" s="375"/>
      <c r="B150" s="376"/>
      <c r="C150" s="80"/>
      <c r="D150" s="80"/>
      <c r="E150" s="80"/>
      <c r="F150" s="80"/>
      <c r="G150" s="80"/>
      <c r="H150" s="80"/>
      <c r="I150" s="80"/>
      <c r="J150" s="114"/>
      <c r="K150" s="114"/>
      <c r="L150" s="309"/>
      <c r="M150" s="309"/>
      <c r="N150" s="377"/>
      <c r="O150" s="377"/>
      <c r="P150" s="377"/>
      <c r="Q150" s="377"/>
      <c r="R150" s="377"/>
    </row>
    <row r="151" spans="1:18" s="370" customFormat="1" x14ac:dyDescent="0.2">
      <c r="A151" s="375"/>
      <c r="B151" s="376"/>
      <c r="C151" s="80"/>
      <c r="D151" s="80"/>
      <c r="E151" s="80"/>
      <c r="F151" s="80"/>
      <c r="G151" s="80"/>
      <c r="H151" s="80"/>
      <c r="I151" s="80"/>
      <c r="J151" s="114"/>
      <c r="K151" s="114"/>
      <c r="L151" s="309"/>
      <c r="M151" s="309"/>
      <c r="N151" s="377"/>
      <c r="O151" s="377"/>
      <c r="P151" s="377"/>
      <c r="Q151" s="377"/>
      <c r="R151" s="377"/>
    </row>
    <row r="152" spans="1:18" s="370" customFormat="1" x14ac:dyDescent="0.2">
      <c r="A152" s="375"/>
      <c r="B152" s="376"/>
      <c r="C152" s="80"/>
      <c r="D152" s="80"/>
      <c r="E152" s="80"/>
      <c r="F152" s="80"/>
      <c r="G152" s="80"/>
      <c r="H152" s="80"/>
      <c r="I152" s="80"/>
      <c r="J152" s="114"/>
      <c r="K152" s="114"/>
      <c r="L152" s="309"/>
      <c r="M152" s="309"/>
      <c r="N152" s="377"/>
      <c r="O152" s="377"/>
      <c r="P152" s="377"/>
      <c r="Q152" s="377"/>
      <c r="R152" s="377"/>
    </row>
    <row r="153" spans="1:18" s="370" customFormat="1" x14ac:dyDescent="0.2">
      <c r="A153" s="375"/>
      <c r="B153" s="376"/>
      <c r="C153" s="80"/>
      <c r="D153" s="80"/>
      <c r="E153" s="80"/>
      <c r="F153" s="80"/>
      <c r="G153" s="80"/>
      <c r="H153" s="80"/>
      <c r="I153" s="80"/>
      <c r="J153" s="114"/>
      <c r="K153" s="114"/>
      <c r="L153" s="309"/>
      <c r="M153" s="309"/>
      <c r="N153" s="377"/>
      <c r="O153" s="377"/>
      <c r="P153" s="377"/>
      <c r="Q153" s="377"/>
      <c r="R153" s="377"/>
    </row>
    <row r="154" spans="1:18" s="370" customFormat="1" x14ac:dyDescent="0.2">
      <c r="A154" s="375"/>
      <c r="B154" s="376"/>
      <c r="C154" s="80"/>
      <c r="D154" s="80"/>
      <c r="E154" s="80"/>
      <c r="F154" s="80"/>
      <c r="G154" s="80"/>
      <c r="H154" s="80"/>
      <c r="I154" s="80"/>
      <c r="J154" s="114"/>
      <c r="K154" s="114"/>
      <c r="L154" s="309"/>
      <c r="M154" s="309"/>
      <c r="N154" s="377"/>
      <c r="O154" s="377"/>
      <c r="P154" s="377"/>
      <c r="Q154" s="377"/>
      <c r="R154" s="377"/>
    </row>
    <row r="155" spans="1:18" s="370" customFormat="1" x14ac:dyDescent="0.2">
      <c r="A155" s="375"/>
      <c r="B155" s="376"/>
      <c r="C155" s="80"/>
      <c r="D155" s="80"/>
      <c r="E155" s="80"/>
      <c r="F155" s="80"/>
      <c r="G155" s="80"/>
      <c r="H155" s="80"/>
      <c r="I155" s="80"/>
      <c r="J155" s="114"/>
      <c r="K155" s="114"/>
      <c r="L155" s="309"/>
      <c r="M155" s="309"/>
      <c r="N155" s="377"/>
      <c r="O155" s="377"/>
      <c r="P155" s="377"/>
      <c r="Q155" s="377"/>
      <c r="R155" s="377"/>
    </row>
    <row r="156" spans="1:18" s="370" customFormat="1" x14ac:dyDescent="0.2">
      <c r="A156" s="375"/>
      <c r="B156" s="376"/>
      <c r="C156" s="80"/>
      <c r="D156" s="80"/>
      <c r="E156" s="80"/>
      <c r="F156" s="80"/>
      <c r="G156" s="80"/>
      <c r="H156" s="80"/>
      <c r="I156" s="80"/>
      <c r="J156" s="114"/>
      <c r="K156" s="114"/>
      <c r="L156" s="309"/>
      <c r="M156" s="309"/>
      <c r="N156" s="377"/>
      <c r="O156" s="377"/>
      <c r="P156" s="377"/>
      <c r="Q156" s="377"/>
      <c r="R156" s="377"/>
    </row>
    <row r="157" spans="1:18" s="370" customFormat="1" x14ac:dyDescent="0.2">
      <c r="A157" s="375"/>
      <c r="B157" s="376"/>
      <c r="C157" s="80"/>
      <c r="D157" s="80"/>
      <c r="E157" s="80"/>
      <c r="F157" s="80"/>
      <c r="G157" s="80"/>
      <c r="H157" s="80"/>
      <c r="I157" s="80"/>
      <c r="J157" s="114"/>
      <c r="K157" s="114"/>
      <c r="L157" s="309"/>
      <c r="M157" s="309"/>
      <c r="N157" s="377"/>
      <c r="O157" s="377"/>
      <c r="P157" s="377"/>
      <c r="Q157" s="377"/>
      <c r="R157" s="377"/>
    </row>
    <row r="158" spans="1:18" s="370" customFormat="1" x14ac:dyDescent="0.2">
      <c r="A158" s="375"/>
      <c r="B158" s="376"/>
      <c r="C158" s="80"/>
      <c r="D158" s="80"/>
      <c r="E158" s="80"/>
      <c r="F158" s="80"/>
      <c r="G158" s="80"/>
      <c r="H158" s="80"/>
      <c r="I158" s="80"/>
      <c r="J158" s="114"/>
      <c r="K158" s="114"/>
      <c r="L158" s="309"/>
      <c r="M158" s="309"/>
      <c r="N158" s="377"/>
      <c r="O158" s="377"/>
      <c r="P158" s="377"/>
      <c r="Q158" s="377"/>
      <c r="R158" s="377"/>
    </row>
    <row r="159" spans="1:18" s="370" customFormat="1" x14ac:dyDescent="0.2">
      <c r="A159" s="375"/>
      <c r="B159" s="376"/>
      <c r="C159" s="80"/>
      <c r="D159" s="80"/>
      <c r="E159" s="80"/>
      <c r="F159" s="80"/>
      <c r="G159" s="80"/>
      <c r="H159" s="80"/>
      <c r="I159" s="80"/>
      <c r="J159" s="114"/>
      <c r="K159" s="114"/>
      <c r="L159" s="309"/>
      <c r="M159" s="309"/>
      <c r="N159" s="377"/>
      <c r="O159" s="377"/>
      <c r="P159" s="377"/>
      <c r="Q159" s="377"/>
      <c r="R159" s="377"/>
    </row>
    <row r="160" spans="1:18" s="370" customFormat="1" x14ac:dyDescent="0.2">
      <c r="A160" s="375"/>
      <c r="B160" s="376"/>
      <c r="C160" s="80"/>
      <c r="D160" s="80"/>
      <c r="E160" s="80"/>
      <c r="F160" s="80"/>
      <c r="G160" s="80"/>
      <c r="H160" s="80"/>
      <c r="I160" s="80"/>
      <c r="J160" s="114"/>
      <c r="K160" s="114"/>
      <c r="L160" s="309"/>
      <c r="M160" s="309"/>
      <c r="N160" s="377"/>
      <c r="O160" s="377"/>
      <c r="P160" s="377"/>
      <c r="Q160" s="377"/>
      <c r="R160" s="377"/>
    </row>
    <row r="161" spans="1:18" s="370" customFormat="1" x14ac:dyDescent="0.2">
      <c r="A161" s="375"/>
      <c r="B161" s="376"/>
      <c r="C161" s="80"/>
      <c r="D161" s="80"/>
      <c r="E161" s="80"/>
      <c r="F161" s="80"/>
      <c r="G161" s="80"/>
      <c r="H161" s="80"/>
      <c r="I161" s="80"/>
      <c r="J161" s="114"/>
      <c r="K161" s="114"/>
      <c r="L161" s="309"/>
      <c r="M161" s="309"/>
      <c r="N161" s="377"/>
      <c r="O161" s="377"/>
      <c r="P161" s="377"/>
      <c r="Q161" s="377"/>
      <c r="R161" s="377"/>
    </row>
    <row r="162" spans="1:18" s="370" customFormat="1" x14ac:dyDescent="0.2">
      <c r="A162" s="375"/>
      <c r="B162" s="376"/>
      <c r="C162" s="80"/>
      <c r="D162" s="80"/>
      <c r="E162" s="80"/>
      <c r="F162" s="80"/>
      <c r="G162" s="80"/>
      <c r="H162" s="80"/>
      <c r="I162" s="80"/>
      <c r="J162" s="114"/>
      <c r="K162" s="114"/>
      <c r="L162" s="309"/>
      <c r="M162" s="309"/>
      <c r="N162" s="377"/>
      <c r="O162" s="377"/>
      <c r="P162" s="377"/>
      <c r="Q162" s="377"/>
      <c r="R162" s="377"/>
    </row>
    <row r="163" spans="1:18" s="370" customFormat="1" x14ac:dyDescent="0.2">
      <c r="A163" s="375"/>
      <c r="B163" s="376"/>
      <c r="C163" s="80"/>
      <c r="D163" s="80"/>
      <c r="E163" s="80"/>
      <c r="F163" s="80"/>
      <c r="G163" s="80"/>
      <c r="H163" s="80"/>
      <c r="I163" s="80"/>
      <c r="J163" s="114"/>
      <c r="K163" s="114"/>
      <c r="L163" s="309"/>
      <c r="M163" s="309"/>
      <c r="N163" s="377"/>
      <c r="O163" s="377"/>
      <c r="P163" s="377"/>
      <c r="Q163" s="377"/>
      <c r="R163" s="377"/>
    </row>
    <row r="164" spans="1:18" s="370" customFormat="1" x14ac:dyDescent="0.2">
      <c r="A164" s="375"/>
      <c r="B164" s="376"/>
      <c r="C164" s="80"/>
      <c r="D164" s="80"/>
      <c r="E164" s="80"/>
      <c r="F164" s="80"/>
      <c r="G164" s="80"/>
      <c r="H164" s="80"/>
      <c r="I164" s="80"/>
      <c r="J164" s="114"/>
      <c r="K164" s="114"/>
      <c r="L164" s="309"/>
      <c r="M164" s="309"/>
      <c r="N164" s="377"/>
      <c r="O164" s="377"/>
      <c r="P164" s="377"/>
      <c r="Q164" s="377"/>
      <c r="R164" s="377"/>
    </row>
    <row r="165" spans="1:18" s="370" customFormat="1" x14ac:dyDescent="0.2">
      <c r="A165" s="375"/>
      <c r="B165" s="376"/>
      <c r="C165" s="80"/>
      <c r="D165" s="80"/>
      <c r="E165" s="80"/>
      <c r="F165" s="80"/>
      <c r="G165" s="80"/>
      <c r="H165" s="80"/>
      <c r="I165" s="80"/>
      <c r="J165" s="114"/>
      <c r="K165" s="114"/>
      <c r="L165" s="309"/>
      <c r="M165" s="309"/>
      <c r="N165" s="377"/>
      <c r="O165" s="377"/>
      <c r="P165" s="377"/>
      <c r="Q165" s="377"/>
      <c r="R165" s="377"/>
    </row>
    <row r="166" spans="1:18" s="370" customFormat="1" x14ac:dyDescent="0.2">
      <c r="A166" s="375"/>
      <c r="B166" s="376"/>
      <c r="C166" s="80"/>
      <c r="D166" s="80"/>
      <c r="E166" s="80"/>
      <c r="F166" s="80"/>
      <c r="G166" s="80"/>
      <c r="H166" s="80"/>
      <c r="I166" s="80"/>
      <c r="J166" s="114"/>
      <c r="K166" s="114"/>
      <c r="L166" s="309"/>
      <c r="M166" s="309"/>
      <c r="N166" s="377"/>
      <c r="O166" s="377"/>
      <c r="P166" s="377"/>
      <c r="Q166" s="377"/>
      <c r="R166" s="377"/>
    </row>
    <row r="167" spans="1:18" s="370" customFormat="1" x14ac:dyDescent="0.2">
      <c r="A167" s="375"/>
      <c r="B167" s="376"/>
      <c r="C167" s="80"/>
      <c r="D167" s="80"/>
      <c r="E167" s="80"/>
      <c r="F167" s="80"/>
      <c r="G167" s="80"/>
      <c r="H167" s="80"/>
      <c r="I167" s="80"/>
      <c r="J167" s="114"/>
      <c r="K167" s="114"/>
      <c r="L167" s="309"/>
      <c r="M167" s="309"/>
      <c r="N167" s="377"/>
      <c r="O167" s="377"/>
      <c r="P167" s="377"/>
      <c r="Q167" s="377"/>
      <c r="R167" s="377"/>
    </row>
    <row r="168" spans="1:18" s="370" customFormat="1" x14ac:dyDescent="0.2">
      <c r="A168" s="375"/>
      <c r="B168" s="376"/>
      <c r="C168" s="80"/>
      <c r="D168" s="80"/>
      <c r="E168" s="80"/>
      <c r="F168" s="80"/>
      <c r="G168" s="80"/>
      <c r="H168" s="80"/>
      <c r="I168" s="80"/>
      <c r="J168" s="114"/>
      <c r="K168" s="114"/>
      <c r="L168" s="309"/>
      <c r="M168" s="309"/>
      <c r="N168" s="377"/>
      <c r="O168" s="377"/>
      <c r="P168" s="377"/>
      <c r="Q168" s="377"/>
      <c r="R168" s="377"/>
    </row>
    <row r="169" spans="1:18" s="370" customFormat="1" x14ac:dyDescent="0.2">
      <c r="A169" s="375"/>
      <c r="B169" s="376"/>
      <c r="C169" s="80"/>
      <c r="D169" s="80"/>
      <c r="E169" s="80"/>
      <c r="F169" s="80"/>
      <c r="G169" s="80"/>
      <c r="H169" s="80"/>
      <c r="I169" s="80"/>
      <c r="J169" s="114"/>
      <c r="K169" s="114"/>
      <c r="L169" s="309"/>
      <c r="M169" s="309"/>
      <c r="N169" s="377"/>
      <c r="O169" s="377"/>
      <c r="P169" s="377"/>
      <c r="Q169" s="377"/>
      <c r="R169" s="377"/>
    </row>
    <row r="170" spans="1:18" s="370" customFormat="1" x14ac:dyDescent="0.2">
      <c r="A170" s="375"/>
      <c r="B170" s="376"/>
      <c r="C170" s="80"/>
      <c r="D170" s="80"/>
      <c r="E170" s="80"/>
      <c r="F170" s="80"/>
      <c r="G170" s="80"/>
      <c r="H170" s="80"/>
      <c r="I170" s="80"/>
      <c r="J170" s="114"/>
      <c r="K170" s="114"/>
      <c r="L170" s="309"/>
      <c r="M170" s="309"/>
      <c r="N170" s="377"/>
      <c r="O170" s="377"/>
      <c r="P170" s="377"/>
      <c r="Q170" s="377"/>
      <c r="R170" s="377"/>
    </row>
    <row r="171" spans="1:18" s="370" customFormat="1" x14ac:dyDescent="0.2">
      <c r="A171" s="375"/>
      <c r="B171" s="376"/>
      <c r="C171" s="80"/>
      <c r="D171" s="80"/>
      <c r="E171" s="80"/>
      <c r="F171" s="80"/>
      <c r="G171" s="80"/>
      <c r="H171" s="80"/>
      <c r="I171" s="80"/>
      <c r="J171" s="114"/>
      <c r="K171" s="114"/>
      <c r="L171" s="309"/>
      <c r="M171" s="309"/>
      <c r="N171" s="377"/>
      <c r="O171" s="377"/>
      <c r="P171" s="377"/>
      <c r="Q171" s="377"/>
      <c r="R171" s="377"/>
    </row>
    <row r="172" spans="1:18" s="370" customFormat="1" x14ac:dyDescent="0.2">
      <c r="A172" s="375"/>
      <c r="B172" s="376"/>
      <c r="C172" s="80"/>
      <c r="D172" s="80"/>
      <c r="E172" s="80"/>
      <c r="F172" s="80"/>
      <c r="G172" s="80"/>
      <c r="H172" s="80"/>
      <c r="I172" s="80"/>
      <c r="J172" s="114"/>
      <c r="K172" s="114"/>
      <c r="L172" s="309"/>
      <c r="M172" s="309"/>
      <c r="N172" s="377"/>
      <c r="O172" s="377"/>
      <c r="P172" s="377"/>
      <c r="Q172" s="377"/>
      <c r="R172" s="377"/>
    </row>
    <row r="173" spans="1:18" s="370" customFormat="1" x14ac:dyDescent="0.2">
      <c r="A173" s="375"/>
      <c r="B173" s="376"/>
      <c r="C173" s="80"/>
      <c r="D173" s="80"/>
      <c r="E173" s="80"/>
      <c r="F173" s="80"/>
      <c r="G173" s="80"/>
      <c r="H173" s="80"/>
      <c r="I173" s="80"/>
      <c r="J173" s="114"/>
      <c r="K173" s="114"/>
      <c r="L173" s="309"/>
      <c r="M173" s="309"/>
      <c r="N173" s="377"/>
      <c r="O173" s="377"/>
      <c r="P173" s="377"/>
      <c r="Q173" s="377"/>
      <c r="R173" s="377"/>
    </row>
    <row r="174" spans="1:18" s="370" customFormat="1" x14ac:dyDescent="0.2">
      <c r="A174" s="375"/>
      <c r="B174" s="376"/>
      <c r="C174" s="80"/>
      <c r="D174" s="80"/>
      <c r="E174" s="80"/>
      <c r="F174" s="80"/>
      <c r="G174" s="80"/>
      <c r="H174" s="80"/>
      <c r="I174" s="80"/>
      <c r="J174" s="114"/>
      <c r="K174" s="114"/>
      <c r="L174" s="309"/>
      <c r="M174" s="309"/>
      <c r="N174" s="377"/>
      <c r="O174" s="377"/>
      <c r="P174" s="377"/>
      <c r="Q174" s="377"/>
      <c r="R174" s="377"/>
    </row>
    <row r="175" spans="1:18" s="370" customFormat="1" x14ac:dyDescent="0.2">
      <c r="A175" s="375"/>
      <c r="B175" s="376"/>
      <c r="C175" s="80"/>
      <c r="D175" s="80"/>
      <c r="E175" s="80"/>
      <c r="F175" s="80"/>
      <c r="G175" s="80"/>
      <c r="H175" s="80"/>
      <c r="I175" s="80"/>
      <c r="J175" s="114"/>
      <c r="K175" s="114"/>
      <c r="L175" s="309"/>
      <c r="M175" s="309"/>
      <c r="N175" s="377"/>
      <c r="O175" s="377"/>
      <c r="P175" s="377"/>
      <c r="Q175" s="377"/>
      <c r="R175" s="377"/>
    </row>
    <row r="176" spans="1:18" s="370" customFormat="1" x14ac:dyDescent="0.2">
      <c r="A176" s="375"/>
      <c r="B176" s="376"/>
      <c r="C176" s="80"/>
      <c r="D176" s="80"/>
      <c r="E176" s="80"/>
      <c r="F176" s="80"/>
      <c r="G176" s="80"/>
      <c r="H176" s="80"/>
      <c r="I176" s="80"/>
      <c r="J176" s="114"/>
      <c r="K176" s="114"/>
      <c r="L176" s="309"/>
      <c r="M176" s="309"/>
      <c r="N176" s="377"/>
      <c r="O176" s="377"/>
      <c r="P176" s="377"/>
      <c r="Q176" s="377"/>
      <c r="R176" s="377"/>
    </row>
    <row r="177" spans="1:18" s="370" customFormat="1" x14ac:dyDescent="0.2">
      <c r="A177" s="375"/>
      <c r="B177" s="376"/>
      <c r="C177" s="80"/>
      <c r="D177" s="80"/>
      <c r="E177" s="80"/>
      <c r="F177" s="80"/>
      <c r="G177" s="80"/>
      <c r="H177" s="80"/>
      <c r="I177" s="80"/>
      <c r="J177" s="114"/>
      <c r="K177" s="114"/>
      <c r="L177" s="309"/>
      <c r="M177" s="309"/>
      <c r="N177" s="377"/>
      <c r="O177" s="377"/>
      <c r="P177" s="377"/>
      <c r="Q177" s="377"/>
      <c r="R177" s="377"/>
    </row>
    <row r="178" spans="1:18" s="370" customFormat="1" x14ac:dyDescent="0.2">
      <c r="A178" s="375"/>
      <c r="B178" s="376"/>
      <c r="C178" s="80"/>
      <c r="D178" s="80"/>
      <c r="E178" s="80"/>
      <c r="F178" s="80"/>
      <c r="G178" s="80"/>
      <c r="H178" s="80"/>
      <c r="I178" s="80"/>
      <c r="J178" s="114"/>
      <c r="K178" s="114"/>
      <c r="L178" s="309"/>
      <c r="M178" s="309"/>
      <c r="N178" s="377"/>
      <c r="O178" s="377"/>
      <c r="P178" s="377"/>
      <c r="Q178" s="377"/>
      <c r="R178" s="377"/>
    </row>
    <row r="179" spans="1:18" s="370" customFormat="1" x14ac:dyDescent="0.2">
      <c r="A179" s="375"/>
      <c r="B179" s="376"/>
      <c r="C179" s="80"/>
      <c r="D179" s="80"/>
      <c r="E179" s="80"/>
      <c r="F179" s="80"/>
      <c r="G179" s="80"/>
      <c r="H179" s="80"/>
      <c r="I179" s="80"/>
      <c r="J179" s="114"/>
      <c r="K179" s="114"/>
      <c r="L179" s="309"/>
      <c r="M179" s="309"/>
      <c r="N179" s="377"/>
      <c r="O179" s="377"/>
      <c r="P179" s="377"/>
      <c r="Q179" s="377"/>
      <c r="R179" s="377"/>
    </row>
    <row r="180" spans="1:18" s="370" customFormat="1" x14ac:dyDescent="0.2">
      <c r="A180" s="375"/>
      <c r="B180" s="376"/>
      <c r="C180" s="80"/>
      <c r="D180" s="80"/>
      <c r="E180" s="80"/>
      <c r="F180" s="80"/>
      <c r="G180" s="80"/>
      <c r="H180" s="80"/>
      <c r="I180" s="80"/>
      <c r="J180" s="114"/>
      <c r="K180" s="114"/>
      <c r="L180" s="309"/>
      <c r="M180" s="309"/>
      <c r="N180" s="377"/>
      <c r="O180" s="377"/>
      <c r="P180" s="377"/>
      <c r="Q180" s="377"/>
      <c r="R180" s="377"/>
    </row>
    <row r="181" spans="1:18" s="370" customFormat="1" x14ac:dyDescent="0.2">
      <c r="A181" s="375"/>
      <c r="B181" s="376"/>
      <c r="C181" s="80"/>
      <c r="D181" s="80"/>
      <c r="E181" s="80"/>
      <c r="F181" s="80"/>
      <c r="G181" s="80"/>
      <c r="H181" s="80"/>
      <c r="I181" s="80"/>
      <c r="J181" s="114"/>
      <c r="K181" s="114"/>
      <c r="L181" s="309"/>
      <c r="M181" s="309"/>
      <c r="N181" s="377"/>
      <c r="O181" s="377"/>
      <c r="P181" s="377"/>
      <c r="Q181" s="377"/>
      <c r="R181" s="377"/>
    </row>
    <row r="182" spans="1:18" s="370" customFormat="1" x14ac:dyDescent="0.2">
      <c r="A182" s="375"/>
      <c r="B182" s="376"/>
      <c r="C182" s="80"/>
      <c r="D182" s="80"/>
      <c r="E182" s="80"/>
      <c r="F182" s="80"/>
      <c r="G182" s="80"/>
      <c r="H182" s="80"/>
      <c r="I182" s="80"/>
      <c r="J182" s="114"/>
      <c r="K182" s="114"/>
      <c r="L182" s="309"/>
      <c r="M182" s="309"/>
      <c r="N182" s="377"/>
      <c r="O182" s="377"/>
      <c r="P182" s="377"/>
      <c r="Q182" s="377"/>
      <c r="R182" s="377"/>
    </row>
    <row r="183" spans="1:18" s="370" customFormat="1" x14ac:dyDescent="0.2">
      <c r="A183" s="375"/>
      <c r="B183" s="376"/>
      <c r="C183" s="80"/>
      <c r="D183" s="80"/>
      <c r="E183" s="80"/>
      <c r="F183" s="80"/>
      <c r="G183" s="80"/>
      <c r="H183" s="80"/>
      <c r="I183" s="80"/>
      <c r="J183" s="114"/>
      <c r="K183" s="114"/>
      <c r="L183" s="309"/>
      <c r="M183" s="309"/>
      <c r="N183" s="377"/>
      <c r="O183" s="377"/>
      <c r="P183" s="377"/>
      <c r="Q183" s="377"/>
      <c r="R183" s="377"/>
    </row>
    <row r="184" spans="1:18" s="370" customFormat="1" x14ac:dyDescent="0.2">
      <c r="A184" s="375"/>
      <c r="B184" s="376"/>
      <c r="C184" s="80"/>
      <c r="D184" s="80"/>
      <c r="E184" s="80"/>
      <c r="F184" s="80"/>
      <c r="G184" s="80"/>
      <c r="H184" s="80"/>
      <c r="I184" s="80"/>
      <c r="J184" s="114"/>
      <c r="K184" s="114"/>
      <c r="L184" s="309"/>
      <c r="M184" s="309"/>
      <c r="N184" s="377"/>
      <c r="O184" s="377"/>
      <c r="P184" s="377"/>
      <c r="Q184" s="377"/>
      <c r="R184" s="377"/>
    </row>
    <row r="185" spans="1:18" s="370" customFormat="1" x14ac:dyDescent="0.2">
      <c r="A185" s="375"/>
      <c r="B185" s="376"/>
      <c r="C185" s="80"/>
      <c r="D185" s="80"/>
      <c r="E185" s="80"/>
      <c r="F185" s="80"/>
      <c r="G185" s="80"/>
      <c r="H185" s="80"/>
      <c r="I185" s="80"/>
      <c r="J185" s="114"/>
      <c r="K185" s="114"/>
      <c r="L185" s="309"/>
      <c r="M185" s="309"/>
      <c r="N185" s="377"/>
      <c r="O185" s="377"/>
      <c r="P185" s="377"/>
      <c r="Q185" s="377"/>
      <c r="R185" s="377"/>
    </row>
    <row r="186" spans="1:18" s="370" customFormat="1" x14ac:dyDescent="0.2">
      <c r="A186" s="375"/>
      <c r="B186" s="376"/>
      <c r="C186" s="80"/>
      <c r="D186" s="80"/>
      <c r="E186" s="80"/>
      <c r="F186" s="80"/>
      <c r="G186" s="80"/>
      <c r="H186" s="80"/>
      <c r="I186" s="80"/>
      <c r="J186" s="114"/>
      <c r="K186" s="114"/>
      <c r="L186" s="309"/>
      <c r="M186" s="309"/>
      <c r="N186" s="377"/>
      <c r="O186" s="377"/>
      <c r="P186" s="377"/>
      <c r="Q186" s="377"/>
      <c r="R186" s="377"/>
    </row>
    <row r="187" spans="1:18" s="370" customFormat="1" x14ac:dyDescent="0.2">
      <c r="A187" s="375"/>
      <c r="B187" s="376"/>
      <c r="C187" s="80"/>
      <c r="D187" s="80"/>
      <c r="E187" s="80"/>
      <c r="F187" s="80"/>
      <c r="G187" s="80"/>
      <c r="H187" s="80"/>
      <c r="I187" s="80"/>
      <c r="J187" s="114"/>
      <c r="K187" s="114"/>
      <c r="L187" s="309"/>
      <c r="M187" s="309"/>
      <c r="N187" s="377"/>
      <c r="O187" s="377"/>
      <c r="P187" s="377"/>
      <c r="Q187" s="377"/>
      <c r="R187" s="377"/>
    </row>
    <row r="188" spans="1:18" s="370" customFormat="1" x14ac:dyDescent="0.2">
      <c r="A188" s="375"/>
      <c r="B188" s="376"/>
      <c r="C188" s="80"/>
      <c r="D188" s="80"/>
      <c r="E188" s="80"/>
      <c r="F188" s="80"/>
      <c r="G188" s="80"/>
      <c r="H188" s="80"/>
      <c r="I188" s="80"/>
      <c r="J188" s="114"/>
      <c r="K188" s="114"/>
      <c r="L188" s="309"/>
      <c r="M188" s="309"/>
      <c r="N188" s="377"/>
      <c r="O188" s="377"/>
      <c r="P188" s="377"/>
      <c r="Q188" s="377"/>
      <c r="R188" s="377"/>
    </row>
    <row r="189" spans="1:18" s="370" customFormat="1" x14ac:dyDescent="0.2">
      <c r="A189" s="375"/>
      <c r="B189" s="376"/>
      <c r="C189" s="80"/>
      <c r="D189" s="80"/>
      <c r="E189" s="80"/>
      <c r="F189" s="80"/>
      <c r="G189" s="80"/>
      <c r="H189" s="80"/>
      <c r="I189" s="80"/>
      <c r="J189" s="114"/>
      <c r="K189" s="114"/>
      <c r="L189" s="309"/>
      <c r="M189" s="309"/>
      <c r="N189" s="377"/>
      <c r="O189" s="377"/>
      <c r="P189" s="377"/>
      <c r="Q189" s="377"/>
      <c r="R189" s="377"/>
    </row>
    <row r="190" spans="1:18" s="370" customFormat="1" x14ac:dyDescent="0.2">
      <c r="A190" s="375"/>
      <c r="B190" s="376"/>
      <c r="C190" s="80"/>
      <c r="D190" s="80"/>
      <c r="E190" s="80"/>
      <c r="F190" s="80"/>
      <c r="G190" s="80"/>
      <c r="H190" s="80"/>
      <c r="I190" s="80"/>
      <c r="J190" s="114"/>
      <c r="K190" s="114"/>
      <c r="L190" s="309"/>
      <c r="M190" s="309"/>
      <c r="N190" s="377"/>
      <c r="O190" s="377"/>
      <c r="P190" s="377"/>
      <c r="Q190" s="377"/>
      <c r="R190" s="377"/>
    </row>
    <row r="191" spans="1:18" s="370" customFormat="1" x14ac:dyDescent="0.2">
      <c r="A191" s="375"/>
      <c r="B191" s="376"/>
      <c r="C191" s="80"/>
      <c r="D191" s="80"/>
      <c r="E191" s="80"/>
      <c r="F191" s="80"/>
      <c r="G191" s="80"/>
      <c r="H191" s="80"/>
      <c r="I191" s="80"/>
      <c r="J191" s="114"/>
      <c r="K191" s="114"/>
      <c r="L191" s="309"/>
      <c r="M191" s="309"/>
      <c r="N191" s="377"/>
      <c r="O191" s="377"/>
      <c r="P191" s="377"/>
      <c r="Q191" s="377"/>
      <c r="R191" s="377"/>
    </row>
    <row r="192" spans="1:18" x14ac:dyDescent="0.2">
      <c r="A192" s="333"/>
      <c r="B192" s="334"/>
      <c r="C192" s="73"/>
      <c r="D192" s="73"/>
      <c r="E192" s="73"/>
      <c r="F192" s="73"/>
      <c r="G192" s="73"/>
      <c r="H192" s="73"/>
      <c r="I192" s="73"/>
      <c r="J192" s="328"/>
      <c r="K192" s="328"/>
      <c r="L192" s="317"/>
    </row>
    <row r="193" spans="1:12" x14ac:dyDescent="0.2">
      <c r="A193" s="333"/>
      <c r="B193" s="334"/>
      <c r="C193" s="73"/>
      <c r="D193" s="73"/>
      <c r="E193" s="73"/>
      <c r="F193" s="73"/>
      <c r="G193" s="73"/>
      <c r="H193" s="73"/>
      <c r="I193" s="73"/>
      <c r="J193" s="328"/>
      <c r="K193" s="328"/>
      <c r="L193" s="317"/>
    </row>
    <row r="194" spans="1:12" x14ac:dyDescent="0.2">
      <c r="A194" s="333"/>
      <c r="B194" s="334"/>
      <c r="C194" s="73"/>
      <c r="D194" s="73"/>
      <c r="E194" s="73"/>
      <c r="F194" s="73"/>
      <c r="G194" s="73"/>
      <c r="H194" s="73"/>
      <c r="I194" s="73"/>
      <c r="J194" s="328"/>
      <c r="K194" s="328"/>
      <c r="L194" s="317"/>
    </row>
    <row r="195" spans="1:12" x14ac:dyDescent="0.2">
      <c r="A195" s="333"/>
      <c r="B195" s="334"/>
      <c r="C195" s="73"/>
      <c r="D195" s="73"/>
      <c r="E195" s="73"/>
      <c r="F195" s="73"/>
      <c r="G195" s="73"/>
      <c r="H195" s="73"/>
      <c r="I195" s="73"/>
      <c r="J195" s="328"/>
      <c r="K195" s="328"/>
      <c r="L195" s="317"/>
    </row>
    <row r="196" spans="1:12" x14ac:dyDescent="0.2">
      <c r="A196" s="333"/>
      <c r="B196" s="334"/>
      <c r="C196" s="73"/>
      <c r="D196" s="73"/>
      <c r="E196" s="73"/>
      <c r="F196" s="73"/>
      <c r="G196" s="73"/>
      <c r="H196" s="73"/>
      <c r="I196" s="73"/>
      <c r="J196" s="328"/>
      <c r="K196" s="328"/>
      <c r="L196" s="317"/>
    </row>
    <row r="197" spans="1:12" x14ac:dyDescent="0.2">
      <c r="A197" s="333"/>
      <c r="B197" s="334"/>
      <c r="C197" s="73"/>
      <c r="D197" s="73"/>
      <c r="E197" s="73"/>
      <c r="F197" s="73"/>
      <c r="G197" s="73"/>
      <c r="H197" s="73"/>
      <c r="I197" s="73"/>
      <c r="J197" s="328"/>
      <c r="K197" s="328"/>
      <c r="L197" s="317"/>
    </row>
    <row r="198" spans="1:12" x14ac:dyDescent="0.2">
      <c r="A198" s="333"/>
      <c r="B198" s="334"/>
      <c r="C198" s="73"/>
      <c r="D198" s="73"/>
      <c r="E198" s="73"/>
      <c r="F198" s="73"/>
      <c r="G198" s="73"/>
      <c r="H198" s="73"/>
      <c r="I198" s="73"/>
      <c r="J198" s="328"/>
      <c r="K198" s="328"/>
      <c r="L198" s="317"/>
    </row>
    <row r="199" spans="1:12" x14ac:dyDescent="0.2">
      <c r="A199" s="333"/>
      <c r="B199" s="334"/>
      <c r="C199" s="73"/>
      <c r="D199" s="73"/>
      <c r="E199" s="73"/>
      <c r="F199" s="73"/>
      <c r="G199" s="73"/>
      <c r="H199" s="73"/>
      <c r="I199" s="73"/>
      <c r="J199" s="328"/>
      <c r="K199" s="328"/>
      <c r="L199" s="317"/>
    </row>
    <row r="200" spans="1:12" x14ac:dyDescent="0.2">
      <c r="A200" s="333"/>
      <c r="B200" s="334"/>
      <c r="C200" s="73"/>
      <c r="D200" s="73"/>
      <c r="E200" s="73"/>
      <c r="F200" s="73"/>
      <c r="G200" s="73"/>
      <c r="H200" s="73"/>
      <c r="I200" s="73"/>
      <c r="J200" s="328"/>
      <c r="K200" s="328"/>
      <c r="L200" s="317"/>
    </row>
    <row r="201" spans="1:12" x14ac:dyDescent="0.2">
      <c r="A201" s="333"/>
      <c r="B201" s="334"/>
      <c r="C201" s="73"/>
      <c r="D201" s="73"/>
      <c r="E201" s="73"/>
      <c r="F201" s="73"/>
      <c r="G201" s="73"/>
      <c r="H201" s="73"/>
      <c r="I201" s="73"/>
      <c r="J201" s="328"/>
      <c r="K201" s="328"/>
      <c r="L201" s="317"/>
    </row>
    <row r="202" spans="1:12" x14ac:dyDescent="0.2">
      <c r="A202" s="333"/>
      <c r="B202" s="334"/>
      <c r="C202" s="73"/>
      <c r="D202" s="73"/>
      <c r="E202" s="73"/>
      <c r="F202" s="73"/>
      <c r="G202" s="73"/>
      <c r="H202" s="73"/>
      <c r="I202" s="73"/>
      <c r="J202" s="328"/>
      <c r="K202" s="328"/>
      <c r="L202" s="317"/>
    </row>
    <row r="203" spans="1:12" x14ac:dyDescent="0.2">
      <c r="A203" s="333"/>
      <c r="B203" s="334"/>
      <c r="C203" s="73"/>
      <c r="D203" s="73"/>
      <c r="E203" s="73"/>
      <c r="F203" s="73"/>
      <c r="G203" s="73"/>
      <c r="H203" s="73"/>
      <c r="I203" s="73"/>
      <c r="J203" s="328"/>
      <c r="K203" s="328"/>
      <c r="L203" s="317"/>
    </row>
    <row r="204" spans="1:12" x14ac:dyDescent="0.2">
      <c r="A204" s="333"/>
      <c r="B204" s="334"/>
      <c r="C204" s="73"/>
      <c r="D204" s="73"/>
      <c r="E204" s="73"/>
      <c r="F204" s="73"/>
      <c r="G204" s="73"/>
      <c r="H204" s="73"/>
      <c r="I204" s="73"/>
      <c r="J204" s="328"/>
      <c r="K204" s="328"/>
      <c r="L204" s="317"/>
    </row>
    <row r="205" spans="1:12" x14ac:dyDescent="0.2">
      <c r="A205" s="333"/>
      <c r="B205" s="334"/>
      <c r="C205" s="73"/>
      <c r="D205" s="73"/>
      <c r="E205" s="73"/>
      <c r="F205" s="73"/>
      <c r="G205" s="73"/>
      <c r="H205" s="73"/>
      <c r="I205" s="73"/>
      <c r="J205" s="328"/>
      <c r="K205" s="328"/>
      <c r="L205" s="317"/>
    </row>
    <row r="206" spans="1:12" x14ac:dyDescent="0.2">
      <c r="A206" s="333"/>
      <c r="B206" s="334"/>
      <c r="C206" s="73"/>
      <c r="D206" s="73"/>
      <c r="E206" s="73"/>
      <c r="F206" s="73"/>
      <c r="G206" s="73"/>
      <c r="H206" s="73"/>
      <c r="I206" s="73"/>
      <c r="J206" s="328"/>
      <c r="K206" s="328"/>
      <c r="L206" s="317"/>
    </row>
    <row r="207" spans="1:12" x14ac:dyDescent="0.2">
      <c r="A207" s="333"/>
      <c r="B207" s="334"/>
      <c r="C207" s="73"/>
      <c r="D207" s="73"/>
      <c r="E207" s="73"/>
      <c r="F207" s="73"/>
      <c r="G207" s="73"/>
      <c r="H207" s="73"/>
      <c r="I207" s="73"/>
      <c r="J207" s="328"/>
      <c r="K207" s="328"/>
      <c r="L207" s="317"/>
    </row>
    <row r="208" spans="1:12" x14ac:dyDescent="0.2">
      <c r="A208" s="333"/>
      <c r="B208" s="334"/>
      <c r="C208" s="73"/>
      <c r="D208" s="73"/>
      <c r="E208" s="73"/>
      <c r="F208" s="73"/>
      <c r="G208" s="73"/>
      <c r="H208" s="73"/>
      <c r="I208" s="73"/>
      <c r="J208" s="328"/>
      <c r="K208" s="328"/>
      <c r="L208" s="317"/>
    </row>
    <row r="209" spans="1:12" x14ac:dyDescent="0.2">
      <c r="A209" s="333"/>
      <c r="B209" s="334"/>
      <c r="C209" s="73"/>
      <c r="D209" s="73"/>
      <c r="E209" s="73"/>
      <c r="F209" s="73"/>
      <c r="G209" s="73"/>
      <c r="H209" s="73"/>
      <c r="I209" s="73"/>
      <c r="J209" s="328"/>
      <c r="K209" s="328"/>
      <c r="L209" s="317"/>
    </row>
    <row r="210" spans="1:12" x14ac:dyDescent="0.2">
      <c r="A210" s="333"/>
      <c r="B210" s="334"/>
      <c r="C210" s="73"/>
      <c r="D210" s="73"/>
      <c r="E210" s="73"/>
      <c r="F210" s="73"/>
      <c r="G210" s="73"/>
      <c r="H210" s="73"/>
      <c r="I210" s="73"/>
      <c r="J210" s="328"/>
      <c r="K210" s="328"/>
      <c r="L210" s="317"/>
    </row>
    <row r="211" spans="1:12" x14ac:dyDescent="0.2">
      <c r="A211" s="333"/>
      <c r="B211" s="334"/>
      <c r="C211" s="73"/>
      <c r="D211" s="73"/>
      <c r="E211" s="73"/>
      <c r="F211" s="73"/>
      <c r="G211" s="73"/>
      <c r="H211" s="73"/>
      <c r="I211" s="73"/>
      <c r="J211" s="328"/>
      <c r="K211" s="328"/>
      <c r="L211" s="317"/>
    </row>
    <row r="212" spans="1:12" x14ac:dyDescent="0.2">
      <c r="A212" s="333"/>
      <c r="B212" s="334"/>
      <c r="C212" s="73"/>
      <c r="D212" s="73"/>
      <c r="E212" s="73"/>
      <c r="F212" s="73"/>
      <c r="G212" s="73"/>
      <c r="H212" s="73"/>
      <c r="I212" s="73"/>
      <c r="J212" s="328"/>
      <c r="K212" s="328"/>
      <c r="L212" s="317"/>
    </row>
    <row r="213" spans="1:12" x14ac:dyDescent="0.2">
      <c r="A213" s="333"/>
      <c r="B213" s="334"/>
      <c r="C213" s="73"/>
      <c r="D213" s="73"/>
      <c r="E213" s="73"/>
      <c r="F213" s="73"/>
      <c r="G213" s="73"/>
      <c r="H213" s="73"/>
      <c r="I213" s="73"/>
      <c r="J213" s="328"/>
      <c r="K213" s="328"/>
      <c r="L213" s="317"/>
    </row>
    <row r="214" spans="1:12" x14ac:dyDescent="0.2">
      <c r="A214" s="333"/>
      <c r="B214" s="334"/>
      <c r="C214" s="73"/>
      <c r="D214" s="73"/>
      <c r="E214" s="73"/>
      <c r="F214" s="73"/>
      <c r="G214" s="73"/>
      <c r="H214" s="73"/>
      <c r="I214" s="73"/>
      <c r="J214" s="328"/>
      <c r="K214" s="328"/>
      <c r="L214" s="317"/>
    </row>
    <row r="215" spans="1:12" x14ac:dyDescent="0.2">
      <c r="A215" s="333"/>
      <c r="B215" s="334"/>
      <c r="C215" s="73"/>
      <c r="D215" s="73"/>
      <c r="E215" s="73"/>
      <c r="F215" s="73"/>
      <c r="G215" s="73"/>
      <c r="H215" s="73"/>
      <c r="I215" s="73"/>
      <c r="J215" s="328"/>
      <c r="K215" s="328"/>
      <c r="L215" s="317"/>
    </row>
    <row r="216" spans="1:12" x14ac:dyDescent="0.2">
      <c r="A216" s="333"/>
      <c r="B216" s="334"/>
      <c r="C216" s="73"/>
      <c r="D216" s="73"/>
      <c r="E216" s="73"/>
      <c r="F216" s="73"/>
      <c r="G216" s="73"/>
      <c r="H216" s="73"/>
      <c r="I216" s="73"/>
      <c r="J216" s="328"/>
      <c r="K216" s="328"/>
      <c r="L216" s="317"/>
    </row>
    <row r="217" spans="1:12" x14ac:dyDescent="0.2">
      <c r="A217" s="333"/>
      <c r="B217" s="334"/>
      <c r="C217" s="73"/>
      <c r="D217" s="73"/>
      <c r="E217" s="73"/>
      <c r="F217" s="73"/>
      <c r="G217" s="73"/>
      <c r="H217" s="73"/>
      <c r="I217" s="73"/>
      <c r="J217" s="328"/>
      <c r="K217" s="328"/>
      <c r="L217" s="317"/>
    </row>
    <row r="218" spans="1:12" x14ac:dyDescent="0.2">
      <c r="A218" s="333"/>
      <c r="B218" s="334"/>
      <c r="C218" s="73"/>
      <c r="D218" s="73"/>
      <c r="E218" s="73"/>
      <c r="F218" s="73"/>
      <c r="G218" s="73"/>
      <c r="H218" s="73"/>
      <c r="I218" s="73"/>
      <c r="J218" s="328"/>
      <c r="K218" s="328"/>
      <c r="L218" s="317"/>
    </row>
    <row r="219" spans="1:12" x14ac:dyDescent="0.2">
      <c r="A219" s="333"/>
      <c r="B219" s="334"/>
      <c r="C219" s="73"/>
      <c r="D219" s="73"/>
      <c r="E219" s="73"/>
      <c r="F219" s="73"/>
      <c r="G219" s="73"/>
      <c r="H219" s="73"/>
      <c r="I219" s="73"/>
      <c r="J219" s="328"/>
      <c r="K219" s="328"/>
      <c r="L219" s="317"/>
    </row>
    <row r="220" spans="1:12" x14ac:dyDescent="0.2">
      <c r="A220" s="333"/>
      <c r="B220" s="334"/>
      <c r="C220" s="73"/>
      <c r="D220" s="73"/>
      <c r="E220" s="73"/>
      <c r="F220" s="73"/>
      <c r="G220" s="73"/>
      <c r="H220" s="73"/>
      <c r="I220" s="73"/>
      <c r="J220" s="328"/>
      <c r="K220" s="328"/>
      <c r="L220" s="317"/>
    </row>
    <row r="221" spans="1:12" x14ac:dyDescent="0.2">
      <c r="A221" s="333"/>
      <c r="B221" s="334"/>
      <c r="C221" s="73"/>
      <c r="D221" s="73"/>
      <c r="E221" s="73"/>
      <c r="F221" s="73"/>
      <c r="G221" s="73"/>
      <c r="H221" s="73"/>
      <c r="I221" s="73"/>
      <c r="J221" s="328"/>
      <c r="K221" s="328"/>
      <c r="L221" s="317"/>
    </row>
    <row r="222" spans="1:12" x14ac:dyDescent="0.2">
      <c r="A222" s="333"/>
      <c r="B222" s="334"/>
      <c r="C222" s="73"/>
      <c r="D222" s="73"/>
      <c r="E222" s="73"/>
      <c r="F222" s="73"/>
      <c r="G222" s="73"/>
      <c r="H222" s="73"/>
      <c r="I222" s="73"/>
      <c r="J222" s="328"/>
      <c r="K222" s="328"/>
      <c r="L222" s="317"/>
    </row>
    <row r="223" spans="1:12" x14ac:dyDescent="0.2">
      <c r="A223" s="333"/>
      <c r="B223" s="334"/>
      <c r="C223" s="73"/>
      <c r="D223" s="73"/>
      <c r="E223" s="73"/>
      <c r="F223" s="73"/>
      <c r="G223" s="73"/>
      <c r="H223" s="73"/>
      <c r="I223" s="73"/>
      <c r="J223" s="328"/>
      <c r="K223" s="328"/>
      <c r="L223" s="317"/>
    </row>
    <row r="224" spans="1:12" x14ac:dyDescent="0.2">
      <c r="A224" s="333"/>
      <c r="B224" s="334"/>
      <c r="C224" s="73"/>
      <c r="D224" s="73"/>
      <c r="E224" s="73"/>
      <c r="F224" s="73"/>
      <c r="G224" s="73"/>
      <c r="H224" s="73"/>
      <c r="I224" s="73"/>
      <c r="J224" s="328"/>
      <c r="K224" s="328"/>
      <c r="L224" s="317"/>
    </row>
    <row r="225" spans="1:12" x14ac:dyDescent="0.2">
      <c r="A225" s="333"/>
      <c r="B225" s="334"/>
      <c r="C225" s="73"/>
      <c r="D225" s="73"/>
      <c r="E225" s="73"/>
      <c r="F225" s="73"/>
      <c r="G225" s="73"/>
      <c r="H225" s="73"/>
      <c r="I225" s="73"/>
      <c r="J225" s="328"/>
      <c r="K225" s="328"/>
      <c r="L225" s="317"/>
    </row>
    <row r="226" spans="1:12" x14ac:dyDescent="0.2">
      <c r="A226" s="333"/>
      <c r="B226" s="334"/>
      <c r="C226" s="73"/>
      <c r="D226" s="73"/>
      <c r="E226" s="73"/>
      <c r="F226" s="73"/>
      <c r="G226" s="73"/>
      <c r="H226" s="73"/>
      <c r="I226" s="73"/>
      <c r="J226" s="328"/>
      <c r="K226" s="328"/>
      <c r="L226" s="317"/>
    </row>
    <row r="227" spans="1:12" x14ac:dyDescent="0.2">
      <c r="A227" s="333"/>
      <c r="B227" s="334"/>
      <c r="C227" s="73"/>
      <c r="D227" s="73"/>
      <c r="E227" s="73"/>
      <c r="F227" s="73"/>
      <c r="G227" s="73"/>
      <c r="H227" s="73"/>
      <c r="I227" s="73"/>
      <c r="J227" s="328"/>
      <c r="K227" s="328"/>
      <c r="L227" s="317"/>
    </row>
    <row r="228" spans="1:12" x14ac:dyDescent="0.2">
      <c r="A228" s="333"/>
      <c r="B228" s="334"/>
      <c r="C228" s="73"/>
      <c r="D228" s="73"/>
      <c r="E228" s="73"/>
      <c r="F228" s="73"/>
      <c r="G228" s="73"/>
      <c r="H228" s="73"/>
      <c r="I228" s="73"/>
      <c r="J228" s="328"/>
      <c r="K228" s="328"/>
      <c r="L228" s="317"/>
    </row>
    <row r="229" spans="1:12" x14ac:dyDescent="0.2">
      <c r="A229" s="333"/>
      <c r="B229" s="334"/>
      <c r="C229" s="73"/>
      <c r="D229" s="73"/>
      <c r="E229" s="73"/>
      <c r="F229" s="73"/>
      <c r="G229" s="73"/>
      <c r="H229" s="73"/>
      <c r="I229" s="73"/>
      <c r="J229" s="328"/>
      <c r="K229" s="328"/>
      <c r="L229" s="317"/>
    </row>
    <row r="230" spans="1:12" x14ac:dyDescent="0.2">
      <c r="A230" s="333"/>
      <c r="B230" s="334"/>
      <c r="C230" s="73"/>
      <c r="D230" s="73"/>
      <c r="E230" s="73"/>
      <c r="F230" s="73"/>
      <c r="G230" s="73"/>
      <c r="H230" s="73"/>
      <c r="I230" s="73"/>
      <c r="J230" s="328"/>
      <c r="K230" s="328"/>
      <c r="L230" s="317"/>
    </row>
    <row r="231" spans="1:12" x14ac:dyDescent="0.2">
      <c r="A231" s="333"/>
      <c r="B231" s="334"/>
      <c r="C231" s="73"/>
      <c r="D231" s="73"/>
      <c r="E231" s="73"/>
      <c r="F231" s="73"/>
      <c r="G231" s="73"/>
      <c r="H231" s="73"/>
      <c r="I231" s="73"/>
      <c r="J231" s="328"/>
      <c r="K231" s="328"/>
      <c r="L231" s="317"/>
    </row>
    <row r="232" spans="1:12" x14ac:dyDescent="0.2">
      <c r="A232" s="333"/>
      <c r="B232" s="334"/>
      <c r="C232" s="73"/>
      <c r="D232" s="73"/>
      <c r="E232" s="73"/>
      <c r="F232" s="73"/>
      <c r="G232" s="73"/>
      <c r="H232" s="73"/>
      <c r="I232" s="73"/>
      <c r="J232" s="328"/>
      <c r="K232" s="328"/>
      <c r="L232" s="317"/>
    </row>
    <row r="233" spans="1:12" x14ac:dyDescent="0.2">
      <c r="A233" s="333"/>
      <c r="B233" s="334"/>
      <c r="C233" s="73"/>
      <c r="D233" s="73"/>
      <c r="E233" s="73"/>
      <c r="F233" s="73"/>
      <c r="G233" s="73"/>
      <c r="H233" s="73"/>
      <c r="I233" s="73"/>
      <c r="J233" s="328"/>
      <c r="K233" s="328"/>
      <c r="L233" s="317"/>
    </row>
    <row r="234" spans="1:12" x14ac:dyDescent="0.2">
      <c r="A234" s="333"/>
      <c r="B234" s="334"/>
      <c r="C234" s="73"/>
      <c r="D234" s="73"/>
      <c r="E234" s="73"/>
      <c r="F234" s="73"/>
      <c r="G234" s="73"/>
      <c r="H234" s="73"/>
      <c r="I234" s="73"/>
      <c r="J234" s="328"/>
      <c r="K234" s="328"/>
      <c r="L234" s="317"/>
    </row>
    <row r="235" spans="1:12" x14ac:dyDescent="0.2">
      <c r="A235" s="333"/>
      <c r="B235" s="334"/>
      <c r="C235" s="73"/>
      <c r="D235" s="73"/>
      <c r="E235" s="73"/>
      <c r="F235" s="73"/>
      <c r="G235" s="73"/>
      <c r="H235" s="73"/>
      <c r="I235" s="73"/>
      <c r="J235" s="328"/>
      <c r="K235" s="328"/>
      <c r="L235" s="317"/>
    </row>
    <row r="236" spans="1:12" x14ac:dyDescent="0.2">
      <c r="A236" s="333"/>
      <c r="B236" s="334"/>
      <c r="C236" s="73"/>
      <c r="D236" s="73"/>
      <c r="E236" s="73"/>
      <c r="F236" s="73"/>
      <c r="G236" s="73"/>
      <c r="H236" s="73"/>
      <c r="I236" s="73"/>
      <c r="J236" s="328"/>
      <c r="K236" s="328"/>
      <c r="L236" s="317"/>
    </row>
    <row r="237" spans="1:12" x14ac:dyDescent="0.2">
      <c r="A237" s="333"/>
      <c r="B237" s="334"/>
      <c r="C237" s="73"/>
      <c r="D237" s="73"/>
      <c r="E237" s="73"/>
      <c r="F237" s="73"/>
      <c r="G237" s="73"/>
      <c r="H237" s="73"/>
      <c r="I237" s="73"/>
      <c r="J237" s="328"/>
      <c r="K237" s="328"/>
      <c r="L237" s="317"/>
    </row>
    <row r="238" spans="1:12" x14ac:dyDescent="0.2">
      <c r="A238" s="333"/>
      <c r="B238" s="334"/>
      <c r="C238" s="73"/>
      <c r="D238" s="73"/>
      <c r="E238" s="73"/>
      <c r="F238" s="73"/>
      <c r="G238" s="73"/>
      <c r="H238" s="73"/>
      <c r="I238" s="73"/>
      <c r="J238" s="328"/>
      <c r="K238" s="328"/>
      <c r="L238" s="317"/>
    </row>
    <row r="239" spans="1:12" x14ac:dyDescent="0.2">
      <c r="A239" s="333"/>
      <c r="B239" s="334"/>
      <c r="C239" s="73"/>
      <c r="D239" s="73"/>
      <c r="E239" s="73"/>
      <c r="F239" s="73"/>
      <c r="G239" s="73"/>
      <c r="H239" s="73"/>
      <c r="I239" s="73"/>
      <c r="J239" s="328"/>
      <c r="K239" s="328"/>
      <c r="L239" s="317"/>
    </row>
    <row r="240" spans="1:12" x14ac:dyDescent="0.2">
      <c r="A240" s="333"/>
      <c r="B240" s="334"/>
      <c r="C240" s="73"/>
      <c r="D240" s="73"/>
      <c r="E240" s="73"/>
      <c r="F240" s="73"/>
      <c r="G240" s="73"/>
      <c r="H240" s="73"/>
      <c r="I240" s="73"/>
      <c r="J240" s="328"/>
      <c r="K240" s="328"/>
      <c r="L240" s="317"/>
    </row>
    <row r="241" spans="1:12" x14ac:dyDescent="0.2">
      <c r="A241" s="333"/>
      <c r="B241" s="334"/>
      <c r="C241" s="73"/>
      <c r="D241" s="73"/>
      <c r="E241" s="73"/>
      <c r="F241" s="73"/>
      <c r="G241" s="73"/>
      <c r="H241" s="73"/>
      <c r="I241" s="73"/>
      <c r="J241" s="328"/>
      <c r="K241" s="328"/>
      <c r="L241" s="317"/>
    </row>
    <row r="242" spans="1:12" x14ac:dyDescent="0.2">
      <c r="A242" s="333"/>
      <c r="B242" s="334"/>
      <c r="C242" s="73"/>
      <c r="D242" s="73"/>
      <c r="E242" s="73"/>
      <c r="F242" s="73"/>
      <c r="G242" s="73"/>
      <c r="H242" s="73"/>
      <c r="I242" s="73"/>
      <c r="J242" s="328"/>
      <c r="K242" s="328"/>
      <c r="L242" s="317"/>
    </row>
    <row r="243" spans="1:12" x14ac:dyDescent="0.2">
      <c r="A243" s="333"/>
      <c r="B243" s="334"/>
      <c r="C243" s="73"/>
      <c r="D243" s="73"/>
      <c r="E243" s="73"/>
      <c r="F243" s="73"/>
      <c r="G243" s="73"/>
      <c r="H243" s="73"/>
      <c r="I243" s="73"/>
      <c r="J243" s="328"/>
      <c r="K243" s="328"/>
      <c r="L243" s="317"/>
    </row>
    <row r="244" spans="1:12" x14ac:dyDescent="0.2">
      <c r="A244" s="333"/>
      <c r="B244" s="334"/>
      <c r="C244" s="73"/>
      <c r="D244" s="73"/>
      <c r="E244" s="73"/>
      <c r="F244" s="73"/>
      <c r="G244" s="73"/>
      <c r="H244" s="73"/>
      <c r="I244" s="73"/>
      <c r="J244" s="328"/>
      <c r="K244" s="328"/>
      <c r="L244" s="317"/>
    </row>
    <row r="245" spans="1:12" x14ac:dyDescent="0.2">
      <c r="A245" s="333"/>
      <c r="B245" s="334"/>
      <c r="C245" s="73"/>
      <c r="D245" s="73"/>
      <c r="E245" s="73"/>
      <c r="F245" s="73"/>
      <c r="G245" s="73"/>
      <c r="H245" s="73"/>
      <c r="I245" s="73"/>
      <c r="J245" s="328"/>
      <c r="K245" s="328"/>
      <c r="L245" s="317"/>
    </row>
    <row r="246" spans="1:12" x14ac:dyDescent="0.2">
      <c r="A246" s="333"/>
      <c r="B246" s="334"/>
      <c r="C246" s="73"/>
      <c r="D246" s="73"/>
      <c r="E246" s="73"/>
      <c r="F246" s="73"/>
      <c r="G246" s="73"/>
      <c r="H246" s="73"/>
      <c r="I246" s="73"/>
      <c r="J246" s="328"/>
      <c r="K246" s="328"/>
      <c r="L246" s="317"/>
    </row>
    <row r="247" spans="1:12" x14ac:dyDescent="0.2">
      <c r="A247" s="333"/>
      <c r="B247" s="334"/>
      <c r="C247" s="73"/>
      <c r="D247" s="73"/>
      <c r="E247" s="73"/>
      <c r="F247" s="73"/>
      <c r="G247" s="73"/>
      <c r="H247" s="73"/>
      <c r="I247" s="73"/>
      <c r="J247" s="328"/>
      <c r="K247" s="328"/>
      <c r="L247" s="317"/>
    </row>
    <row r="248" spans="1:12" x14ac:dyDescent="0.2">
      <c r="A248" s="333"/>
      <c r="B248" s="334"/>
      <c r="C248" s="73"/>
      <c r="D248" s="73"/>
      <c r="E248" s="73"/>
      <c r="F248" s="73"/>
      <c r="G248" s="73"/>
      <c r="H248" s="73"/>
      <c r="I248" s="73"/>
      <c r="J248" s="328"/>
      <c r="K248" s="328"/>
      <c r="L248" s="317"/>
    </row>
    <row r="249" spans="1:12" x14ac:dyDescent="0.2">
      <c r="A249" s="333"/>
      <c r="B249" s="334"/>
      <c r="C249" s="73"/>
      <c r="D249" s="73"/>
      <c r="E249" s="73"/>
      <c r="F249" s="73"/>
      <c r="G249" s="73"/>
      <c r="H249" s="73"/>
      <c r="I249" s="73"/>
      <c r="J249" s="328"/>
      <c r="K249" s="328"/>
      <c r="L249" s="317"/>
    </row>
    <row r="250" spans="1:12" x14ac:dyDescent="0.2">
      <c r="A250" s="333"/>
      <c r="B250" s="334"/>
      <c r="C250" s="73"/>
      <c r="D250" s="73"/>
      <c r="E250" s="73"/>
      <c r="F250" s="73"/>
      <c r="G250" s="73"/>
      <c r="H250" s="73"/>
      <c r="I250" s="73"/>
      <c r="J250" s="328"/>
      <c r="K250" s="328"/>
      <c r="L250" s="317"/>
    </row>
    <row r="251" spans="1:12" x14ac:dyDescent="0.2">
      <c r="A251" s="333"/>
      <c r="B251" s="334"/>
      <c r="C251" s="73"/>
      <c r="D251" s="73"/>
      <c r="E251" s="73"/>
      <c r="F251" s="73"/>
      <c r="G251" s="73"/>
      <c r="H251" s="73"/>
      <c r="I251" s="73"/>
      <c r="J251" s="328"/>
      <c r="K251" s="328"/>
      <c r="L251" s="317"/>
    </row>
    <row r="252" spans="1:12" x14ac:dyDescent="0.2">
      <c r="A252" s="333"/>
      <c r="B252" s="334"/>
      <c r="C252" s="73"/>
      <c r="D252" s="73"/>
      <c r="E252" s="73"/>
      <c r="F252" s="73"/>
      <c r="G252" s="73"/>
      <c r="H252" s="73"/>
      <c r="I252" s="73"/>
      <c r="J252" s="328"/>
      <c r="K252" s="328"/>
      <c r="L252" s="317"/>
    </row>
    <row r="253" spans="1:12" x14ac:dyDescent="0.2">
      <c r="A253" s="333"/>
      <c r="B253" s="334"/>
      <c r="C253" s="73"/>
      <c r="D253" s="73"/>
      <c r="E253" s="73"/>
      <c r="F253" s="73"/>
      <c r="G253" s="73"/>
      <c r="H253" s="73"/>
      <c r="I253" s="73"/>
      <c r="J253" s="328"/>
      <c r="K253" s="328"/>
      <c r="L253" s="317"/>
    </row>
    <row r="254" spans="1:12" x14ac:dyDescent="0.2">
      <c r="A254" s="333"/>
      <c r="B254" s="334"/>
      <c r="C254" s="73"/>
      <c r="D254" s="73"/>
      <c r="E254" s="73"/>
      <c r="F254" s="73"/>
      <c r="G254" s="73"/>
      <c r="H254" s="73"/>
      <c r="I254" s="73"/>
      <c r="J254" s="328"/>
      <c r="K254" s="328"/>
      <c r="L254" s="317"/>
    </row>
    <row r="255" spans="1:12" x14ac:dyDescent="0.2">
      <c r="A255" s="333"/>
      <c r="B255" s="334"/>
      <c r="C255" s="73"/>
      <c r="D255" s="73"/>
      <c r="E255" s="73"/>
      <c r="F255" s="73"/>
      <c r="G255" s="73"/>
      <c r="H255" s="73"/>
      <c r="I255" s="73"/>
      <c r="J255" s="328"/>
      <c r="K255" s="328"/>
      <c r="L255" s="317"/>
    </row>
    <row r="256" spans="1:12" x14ac:dyDescent="0.2">
      <c r="A256" s="333"/>
      <c r="B256" s="334"/>
      <c r="C256" s="73"/>
      <c r="D256" s="73"/>
      <c r="E256" s="73"/>
      <c r="F256" s="73"/>
      <c r="G256" s="73"/>
      <c r="H256" s="73"/>
      <c r="I256" s="73"/>
      <c r="J256" s="328"/>
      <c r="K256" s="328"/>
      <c r="L256" s="317"/>
    </row>
    <row r="257" spans="1:12" x14ac:dyDescent="0.2">
      <c r="A257" s="333"/>
      <c r="B257" s="334"/>
      <c r="C257" s="73"/>
      <c r="D257" s="73"/>
      <c r="E257" s="73"/>
      <c r="F257" s="73"/>
      <c r="G257" s="73"/>
      <c r="H257" s="73"/>
      <c r="I257" s="73"/>
      <c r="J257" s="328"/>
      <c r="K257" s="328"/>
      <c r="L257" s="317"/>
    </row>
    <row r="258" spans="1:12" x14ac:dyDescent="0.2">
      <c r="A258" s="333"/>
      <c r="B258" s="334"/>
      <c r="C258" s="73"/>
      <c r="D258" s="73"/>
      <c r="E258" s="73"/>
      <c r="F258" s="73"/>
      <c r="G258" s="73"/>
      <c r="H258" s="73"/>
      <c r="I258" s="73"/>
      <c r="J258" s="328"/>
      <c r="K258" s="328"/>
      <c r="L258" s="317"/>
    </row>
    <row r="259" spans="1:12" x14ac:dyDescent="0.2">
      <c r="A259" s="333"/>
      <c r="B259" s="334"/>
      <c r="C259" s="73"/>
      <c r="D259" s="73"/>
      <c r="E259" s="73"/>
      <c r="F259" s="73"/>
      <c r="G259" s="73"/>
      <c r="H259" s="73"/>
      <c r="I259" s="73"/>
      <c r="J259" s="328"/>
      <c r="K259" s="328"/>
      <c r="L259" s="317"/>
    </row>
    <row r="260" spans="1:12" x14ac:dyDescent="0.2">
      <c r="A260" s="333"/>
      <c r="B260" s="334"/>
      <c r="C260" s="73"/>
      <c r="D260" s="73"/>
      <c r="E260" s="73"/>
      <c r="F260" s="73"/>
      <c r="G260" s="73"/>
      <c r="H260" s="73"/>
      <c r="I260" s="73"/>
      <c r="J260" s="328"/>
      <c r="K260" s="328"/>
      <c r="L260" s="317"/>
    </row>
    <row r="261" spans="1:12" x14ac:dyDescent="0.2">
      <c r="A261" s="333"/>
      <c r="B261" s="334"/>
      <c r="C261" s="73"/>
      <c r="D261" s="73"/>
      <c r="E261" s="73"/>
      <c r="F261" s="73"/>
      <c r="G261" s="73"/>
      <c r="H261" s="73"/>
      <c r="I261" s="73"/>
      <c r="J261" s="328"/>
      <c r="K261" s="328"/>
      <c r="L261" s="317"/>
    </row>
    <row r="262" spans="1:12" x14ac:dyDescent="0.2">
      <c r="A262" s="333"/>
      <c r="B262" s="334"/>
      <c r="C262" s="73"/>
      <c r="D262" s="73"/>
      <c r="E262" s="73"/>
      <c r="F262" s="73"/>
      <c r="G262" s="73"/>
      <c r="H262" s="73"/>
      <c r="I262" s="73"/>
      <c r="J262" s="328"/>
      <c r="K262" s="328"/>
      <c r="L262" s="317"/>
    </row>
    <row r="263" spans="1:12" x14ac:dyDescent="0.2">
      <c r="A263" s="333"/>
      <c r="B263" s="334"/>
      <c r="C263" s="73"/>
      <c r="D263" s="73"/>
      <c r="E263" s="73"/>
      <c r="F263" s="73"/>
      <c r="G263" s="73"/>
      <c r="H263" s="73"/>
      <c r="I263" s="73"/>
      <c r="J263" s="328"/>
      <c r="K263" s="328"/>
      <c r="L263" s="317"/>
    </row>
    <row r="264" spans="1:12" x14ac:dyDescent="0.2">
      <c r="A264" s="333"/>
      <c r="B264" s="334"/>
      <c r="C264" s="73"/>
      <c r="D264" s="73"/>
      <c r="E264" s="73"/>
      <c r="F264" s="73"/>
      <c r="G264" s="73"/>
      <c r="H264" s="73"/>
      <c r="I264" s="73"/>
      <c r="J264" s="328"/>
      <c r="K264" s="328"/>
      <c r="L264" s="317"/>
    </row>
    <row r="265" spans="1:12" x14ac:dyDescent="0.2">
      <c r="A265" s="333"/>
      <c r="B265" s="334"/>
      <c r="C265" s="73"/>
      <c r="D265" s="73"/>
      <c r="E265" s="73"/>
      <c r="F265" s="73"/>
      <c r="G265" s="73"/>
      <c r="H265" s="73"/>
      <c r="I265" s="73"/>
      <c r="J265" s="328"/>
      <c r="K265" s="328"/>
      <c r="L265" s="317"/>
    </row>
    <row r="266" spans="1:12" x14ac:dyDescent="0.2">
      <c r="A266" s="333"/>
      <c r="B266" s="334"/>
      <c r="C266" s="73"/>
      <c r="D266" s="73"/>
      <c r="E266" s="73"/>
      <c r="F266" s="73"/>
      <c r="G266" s="73"/>
      <c r="H266" s="73"/>
      <c r="I266" s="73"/>
      <c r="J266" s="328"/>
      <c r="K266" s="328"/>
      <c r="L266" s="317"/>
    </row>
    <row r="267" spans="1:12" x14ac:dyDescent="0.2">
      <c r="A267" s="333"/>
      <c r="B267" s="334"/>
      <c r="C267" s="73"/>
      <c r="D267" s="73"/>
      <c r="E267" s="73"/>
      <c r="F267" s="73"/>
      <c r="G267" s="73"/>
      <c r="H267" s="73"/>
      <c r="I267" s="73"/>
      <c r="J267" s="328"/>
      <c r="K267" s="328"/>
      <c r="L267" s="317"/>
    </row>
    <row r="268" spans="1:12" x14ac:dyDescent="0.2">
      <c r="A268" s="333"/>
      <c r="B268" s="334"/>
      <c r="C268" s="73"/>
      <c r="D268" s="73"/>
      <c r="E268" s="73"/>
      <c r="F268" s="73"/>
      <c r="G268" s="73"/>
      <c r="H268" s="73"/>
      <c r="I268" s="73"/>
      <c r="J268" s="328"/>
      <c r="K268" s="328"/>
      <c r="L268" s="317"/>
    </row>
    <row r="269" spans="1:12" x14ac:dyDescent="0.2">
      <c r="A269" s="333"/>
      <c r="B269" s="334"/>
      <c r="C269" s="73"/>
      <c r="D269" s="73"/>
      <c r="E269" s="73"/>
      <c r="F269" s="73"/>
      <c r="G269" s="73"/>
      <c r="H269" s="73"/>
      <c r="I269" s="73"/>
      <c r="J269" s="328"/>
      <c r="K269" s="328"/>
      <c r="L269" s="317"/>
    </row>
    <row r="270" spans="1:12" x14ac:dyDescent="0.2">
      <c r="A270" s="333"/>
      <c r="B270" s="334"/>
      <c r="C270" s="73"/>
      <c r="D270" s="73"/>
      <c r="E270" s="73"/>
      <c r="F270" s="73"/>
      <c r="G270" s="73"/>
      <c r="H270" s="73"/>
      <c r="I270" s="73"/>
      <c r="J270" s="328"/>
      <c r="K270" s="328"/>
      <c r="L270" s="317"/>
    </row>
    <row r="271" spans="1:12" x14ac:dyDescent="0.2">
      <c r="A271" s="333"/>
      <c r="B271" s="334"/>
      <c r="C271" s="73"/>
      <c r="D271" s="73"/>
      <c r="E271" s="73"/>
      <c r="F271" s="73"/>
      <c r="G271" s="73"/>
      <c r="H271" s="73"/>
      <c r="I271" s="73"/>
      <c r="J271" s="328"/>
      <c r="K271" s="328"/>
      <c r="L271" s="317"/>
    </row>
    <row r="272" spans="1:12" x14ac:dyDescent="0.2">
      <c r="A272" s="333"/>
      <c r="B272" s="334"/>
      <c r="C272" s="73"/>
      <c r="D272" s="73"/>
      <c r="E272" s="73"/>
      <c r="F272" s="73"/>
      <c r="G272" s="73"/>
      <c r="H272" s="73"/>
      <c r="I272" s="73"/>
      <c r="J272" s="328"/>
      <c r="K272" s="328"/>
      <c r="L272" s="317"/>
    </row>
    <row r="273" spans="1:12" x14ac:dyDescent="0.2">
      <c r="A273" s="333"/>
      <c r="B273" s="334"/>
      <c r="C273" s="73"/>
      <c r="D273" s="73"/>
      <c r="E273" s="73"/>
      <c r="F273" s="73"/>
      <c r="G273" s="73"/>
      <c r="H273" s="73"/>
      <c r="I273" s="73"/>
      <c r="J273" s="328"/>
      <c r="K273" s="328"/>
      <c r="L273" s="317"/>
    </row>
    <row r="274" spans="1:12" x14ac:dyDescent="0.2">
      <c r="A274" s="333"/>
      <c r="B274" s="334"/>
      <c r="C274" s="73"/>
      <c r="D274" s="73"/>
      <c r="E274" s="73"/>
      <c r="F274" s="73"/>
      <c r="G274" s="73"/>
      <c r="H274" s="73"/>
      <c r="I274" s="73"/>
      <c r="J274" s="328"/>
      <c r="K274" s="328"/>
      <c r="L274" s="317"/>
    </row>
    <row r="275" spans="1:12" x14ac:dyDescent="0.2">
      <c r="A275" s="333"/>
      <c r="B275" s="334"/>
      <c r="C275" s="73"/>
      <c r="D275" s="73"/>
      <c r="E275" s="73"/>
      <c r="F275" s="73"/>
      <c r="G275" s="73"/>
      <c r="H275" s="73"/>
      <c r="I275" s="73"/>
      <c r="J275" s="328"/>
      <c r="K275" s="328"/>
      <c r="L275" s="317"/>
    </row>
    <row r="276" spans="1:12" x14ac:dyDescent="0.2">
      <c r="A276" s="333"/>
      <c r="B276" s="334"/>
      <c r="C276" s="73"/>
      <c r="D276" s="73"/>
      <c r="E276" s="73"/>
      <c r="F276" s="73"/>
      <c r="G276" s="73"/>
      <c r="H276" s="73"/>
      <c r="I276" s="73"/>
      <c r="J276" s="328"/>
      <c r="K276" s="328"/>
      <c r="L276" s="317"/>
    </row>
    <row r="277" spans="1:12" x14ac:dyDescent="0.2">
      <c r="A277" s="333"/>
      <c r="B277" s="334"/>
      <c r="C277" s="73"/>
      <c r="D277" s="73"/>
      <c r="E277" s="73"/>
      <c r="F277" s="73"/>
      <c r="G277" s="73"/>
      <c r="H277" s="73"/>
      <c r="I277" s="73"/>
      <c r="J277" s="328"/>
      <c r="K277" s="328"/>
      <c r="L277" s="317"/>
    </row>
    <row r="278" spans="1:12" x14ac:dyDescent="0.2">
      <c r="A278" s="333"/>
      <c r="B278" s="334"/>
      <c r="C278" s="73"/>
      <c r="D278" s="73"/>
      <c r="E278" s="73"/>
      <c r="F278" s="73"/>
      <c r="G278" s="73"/>
      <c r="H278" s="73"/>
      <c r="I278" s="73"/>
      <c r="J278" s="328"/>
      <c r="K278" s="328"/>
      <c r="L278" s="317"/>
    </row>
    <row r="279" spans="1:12" x14ac:dyDescent="0.2">
      <c r="A279" s="333"/>
      <c r="B279" s="334"/>
      <c r="C279" s="73"/>
      <c r="D279" s="73"/>
      <c r="E279" s="73"/>
      <c r="F279" s="73"/>
      <c r="G279" s="73"/>
      <c r="H279" s="73"/>
      <c r="I279" s="73"/>
      <c r="J279" s="328"/>
      <c r="K279" s="328"/>
      <c r="L279" s="317"/>
    </row>
    <row r="280" spans="1:12" x14ac:dyDescent="0.2">
      <c r="A280" s="333"/>
      <c r="B280" s="334"/>
      <c r="C280" s="73"/>
      <c r="D280" s="73"/>
      <c r="E280" s="73"/>
      <c r="F280" s="73"/>
      <c r="G280" s="73"/>
      <c r="H280" s="73"/>
      <c r="I280" s="73"/>
      <c r="J280" s="328"/>
      <c r="K280" s="328"/>
      <c r="L280" s="317"/>
    </row>
    <row r="281" spans="1:12" x14ac:dyDescent="0.2">
      <c r="A281" s="333"/>
      <c r="B281" s="334"/>
      <c r="C281" s="73"/>
      <c r="D281" s="73"/>
      <c r="E281" s="73"/>
      <c r="F281" s="73"/>
      <c r="G281" s="73"/>
      <c r="H281" s="73"/>
      <c r="I281" s="73"/>
      <c r="J281" s="328"/>
      <c r="K281" s="328"/>
      <c r="L281" s="317"/>
    </row>
    <row r="282" spans="1:12" x14ac:dyDescent="0.2">
      <c r="A282" s="333"/>
      <c r="B282" s="334"/>
      <c r="C282" s="73"/>
      <c r="D282" s="73"/>
      <c r="E282" s="73"/>
      <c r="F282" s="73"/>
      <c r="G282" s="73"/>
      <c r="H282" s="73"/>
      <c r="I282" s="73"/>
      <c r="J282" s="328"/>
      <c r="K282" s="328"/>
      <c r="L282" s="317"/>
    </row>
    <row r="283" spans="1:12" x14ac:dyDescent="0.2">
      <c r="A283" s="333"/>
      <c r="B283" s="334"/>
      <c r="C283" s="73"/>
      <c r="D283" s="73"/>
      <c r="E283" s="73"/>
      <c r="F283" s="73"/>
      <c r="G283" s="73"/>
      <c r="H283" s="73"/>
      <c r="I283" s="73"/>
      <c r="J283" s="328"/>
      <c r="K283" s="328"/>
      <c r="L283" s="317"/>
    </row>
    <row r="284" spans="1:12" x14ac:dyDescent="0.2">
      <c r="A284" s="333"/>
      <c r="B284" s="334"/>
      <c r="C284" s="73"/>
      <c r="D284" s="73"/>
      <c r="E284" s="73"/>
      <c r="F284" s="73"/>
      <c r="G284" s="73"/>
      <c r="H284" s="73"/>
      <c r="I284" s="73"/>
      <c r="J284" s="328"/>
      <c r="K284" s="328"/>
      <c r="L284" s="317"/>
    </row>
    <row r="285" spans="1:12" x14ac:dyDescent="0.2">
      <c r="A285" s="333"/>
      <c r="B285" s="334"/>
      <c r="C285" s="73"/>
      <c r="D285" s="73"/>
      <c r="E285" s="73"/>
      <c r="F285" s="73"/>
      <c r="G285" s="73"/>
      <c r="H285" s="73"/>
      <c r="I285" s="73"/>
      <c r="J285" s="328"/>
      <c r="K285" s="328"/>
      <c r="L285" s="317"/>
    </row>
    <row r="286" spans="1:12" x14ac:dyDescent="0.2">
      <c r="A286" s="333"/>
      <c r="B286" s="334"/>
      <c r="C286" s="73"/>
      <c r="D286" s="73"/>
      <c r="E286" s="73"/>
      <c r="F286" s="73"/>
      <c r="G286" s="73"/>
      <c r="H286" s="73"/>
      <c r="I286" s="73"/>
      <c r="J286" s="328"/>
      <c r="K286" s="328"/>
      <c r="L286" s="317"/>
    </row>
    <row r="287" spans="1:12" x14ac:dyDescent="0.2">
      <c r="A287" s="333"/>
      <c r="B287" s="334"/>
      <c r="C287" s="73"/>
      <c r="D287" s="73"/>
      <c r="E287" s="73"/>
      <c r="F287" s="73"/>
      <c r="G287" s="73"/>
      <c r="H287" s="73"/>
      <c r="I287" s="73"/>
      <c r="J287" s="328"/>
      <c r="K287" s="328"/>
      <c r="L287" s="317"/>
    </row>
    <row r="288" spans="1:12" x14ac:dyDescent="0.2">
      <c r="A288" s="333"/>
      <c r="B288" s="334"/>
      <c r="C288" s="73"/>
      <c r="D288" s="73"/>
      <c r="E288" s="73"/>
      <c r="F288" s="73"/>
      <c r="G288" s="73"/>
      <c r="H288" s="73"/>
      <c r="I288" s="73"/>
      <c r="J288" s="328"/>
      <c r="K288" s="328"/>
      <c r="L288" s="317"/>
    </row>
    <row r="289" spans="1:12" x14ac:dyDescent="0.2">
      <c r="A289" s="333"/>
      <c r="B289" s="334"/>
      <c r="C289" s="73"/>
      <c r="D289" s="73"/>
      <c r="E289" s="73"/>
      <c r="F289" s="73"/>
      <c r="G289" s="73"/>
      <c r="H289" s="73"/>
      <c r="I289" s="73"/>
      <c r="J289" s="328"/>
      <c r="K289" s="328"/>
      <c r="L289" s="317"/>
    </row>
    <row r="290" spans="1:12" x14ac:dyDescent="0.2">
      <c r="A290" s="333"/>
      <c r="B290" s="334"/>
      <c r="C290" s="73"/>
      <c r="D290" s="73"/>
      <c r="E290" s="73"/>
      <c r="F290" s="73"/>
      <c r="G290" s="73"/>
      <c r="H290" s="73"/>
      <c r="I290" s="73"/>
      <c r="J290" s="328"/>
      <c r="K290" s="328"/>
      <c r="L290" s="317"/>
    </row>
    <row r="291" spans="1:12" x14ac:dyDescent="0.2">
      <c r="A291" s="333"/>
      <c r="B291" s="334"/>
      <c r="C291" s="73"/>
      <c r="D291" s="73"/>
      <c r="E291" s="73"/>
      <c r="F291" s="73"/>
      <c r="G291" s="73"/>
      <c r="H291" s="73"/>
      <c r="I291" s="73"/>
      <c r="J291" s="328"/>
      <c r="K291" s="328"/>
      <c r="L291" s="317"/>
    </row>
    <row r="292" spans="1:12" x14ac:dyDescent="0.2">
      <c r="A292" s="333"/>
      <c r="B292" s="334"/>
      <c r="C292" s="73"/>
      <c r="D292" s="73"/>
      <c r="E292" s="73"/>
      <c r="F292" s="73"/>
      <c r="G292" s="73"/>
      <c r="H292" s="73"/>
      <c r="I292" s="73"/>
      <c r="J292" s="328"/>
      <c r="K292" s="328"/>
      <c r="L292" s="317"/>
    </row>
    <row r="293" spans="1:12" x14ac:dyDescent="0.2">
      <c r="A293" s="333"/>
      <c r="B293" s="334"/>
      <c r="C293" s="73"/>
      <c r="D293" s="73"/>
      <c r="E293" s="73"/>
      <c r="F293" s="73"/>
      <c r="G293" s="73"/>
      <c r="H293" s="73"/>
      <c r="I293" s="73"/>
      <c r="J293" s="328"/>
      <c r="K293" s="328"/>
      <c r="L293" s="317"/>
    </row>
    <row r="294" spans="1:12" x14ac:dyDescent="0.2">
      <c r="A294" s="333"/>
      <c r="B294" s="334"/>
      <c r="C294" s="73"/>
      <c r="D294" s="73"/>
      <c r="E294" s="73"/>
      <c r="F294" s="73"/>
      <c r="G294" s="73"/>
      <c r="H294" s="73"/>
      <c r="I294" s="73"/>
      <c r="J294" s="328"/>
      <c r="K294" s="328"/>
      <c r="L294" s="317"/>
    </row>
    <row r="295" spans="1:12" x14ac:dyDescent="0.2">
      <c r="A295" s="333"/>
      <c r="B295" s="334"/>
      <c r="C295" s="73"/>
      <c r="D295" s="73"/>
      <c r="E295" s="73"/>
      <c r="F295" s="73"/>
      <c r="G295" s="73"/>
      <c r="H295" s="73"/>
      <c r="I295" s="73"/>
      <c r="J295" s="328"/>
      <c r="K295" s="328"/>
      <c r="L295" s="317"/>
    </row>
    <row r="296" spans="1:12" x14ac:dyDescent="0.2">
      <c r="A296" s="333"/>
      <c r="B296" s="334"/>
      <c r="C296" s="73"/>
      <c r="D296" s="73"/>
      <c r="E296" s="73"/>
      <c r="F296" s="73"/>
      <c r="G296" s="73"/>
      <c r="H296" s="73"/>
      <c r="I296" s="73"/>
      <c r="J296" s="328"/>
      <c r="K296" s="328"/>
      <c r="L296" s="317"/>
    </row>
    <row r="297" spans="1:12" x14ac:dyDescent="0.2">
      <c r="A297" s="333"/>
      <c r="B297" s="334"/>
      <c r="C297" s="73"/>
      <c r="D297" s="73"/>
      <c r="E297" s="73"/>
      <c r="F297" s="73"/>
      <c r="G297" s="73"/>
      <c r="H297" s="73"/>
      <c r="I297" s="73"/>
      <c r="J297" s="328"/>
      <c r="K297" s="328"/>
      <c r="L297" s="317"/>
    </row>
    <row r="298" spans="1:12" x14ac:dyDescent="0.2">
      <c r="A298" s="333"/>
      <c r="B298" s="334"/>
      <c r="C298" s="73"/>
      <c r="D298" s="73"/>
      <c r="E298" s="73"/>
      <c r="F298" s="73"/>
      <c r="G298" s="73"/>
      <c r="H298" s="73"/>
      <c r="I298" s="73"/>
      <c r="J298" s="328"/>
      <c r="K298" s="328"/>
      <c r="L298" s="317"/>
    </row>
    <row r="299" spans="1:12" x14ac:dyDescent="0.2">
      <c r="A299" s="333"/>
      <c r="B299" s="334"/>
      <c r="C299" s="73"/>
      <c r="D299" s="73"/>
      <c r="E299" s="73"/>
      <c r="F299" s="73"/>
      <c r="G299" s="73"/>
      <c r="H299" s="73"/>
      <c r="I299" s="73"/>
      <c r="J299" s="328"/>
      <c r="K299" s="328"/>
      <c r="L299" s="317"/>
    </row>
    <row r="300" spans="1:12" x14ac:dyDescent="0.2">
      <c r="A300" s="333"/>
      <c r="B300" s="334"/>
      <c r="C300" s="73"/>
      <c r="D300" s="73"/>
      <c r="E300" s="73"/>
      <c r="F300" s="73"/>
      <c r="G300" s="73"/>
      <c r="H300" s="73"/>
      <c r="I300" s="73"/>
      <c r="J300" s="328"/>
      <c r="K300" s="328"/>
      <c r="L300" s="317"/>
    </row>
    <row r="301" spans="1:12" x14ac:dyDescent="0.2">
      <c r="A301" s="333"/>
      <c r="B301" s="334"/>
      <c r="C301" s="73"/>
      <c r="D301" s="73"/>
      <c r="E301" s="73"/>
      <c r="F301" s="73"/>
      <c r="G301" s="73"/>
      <c r="H301" s="73"/>
      <c r="I301" s="73"/>
      <c r="J301" s="328"/>
      <c r="K301" s="328"/>
      <c r="L301" s="317"/>
    </row>
    <row r="302" spans="1:12" x14ac:dyDescent="0.2">
      <c r="A302" s="333"/>
      <c r="B302" s="334"/>
      <c r="C302" s="73"/>
      <c r="D302" s="73"/>
      <c r="E302" s="73"/>
      <c r="F302" s="73"/>
      <c r="G302" s="73"/>
      <c r="H302" s="73"/>
      <c r="I302" s="73"/>
      <c r="J302" s="328"/>
      <c r="K302" s="328"/>
      <c r="L302" s="317"/>
    </row>
    <row r="303" spans="1:12" x14ac:dyDescent="0.2">
      <c r="A303" s="333"/>
      <c r="B303" s="334"/>
      <c r="C303" s="73"/>
      <c r="D303" s="73"/>
      <c r="E303" s="73"/>
      <c r="F303" s="73"/>
      <c r="G303" s="73"/>
      <c r="H303" s="73"/>
      <c r="I303" s="73"/>
      <c r="J303" s="328"/>
      <c r="K303" s="328"/>
      <c r="L303" s="317"/>
    </row>
    <row r="304" spans="1:12" x14ac:dyDescent="0.2">
      <c r="A304" s="333"/>
      <c r="B304" s="334"/>
      <c r="C304" s="73"/>
      <c r="D304" s="73"/>
      <c r="E304" s="73"/>
      <c r="F304" s="73"/>
      <c r="G304" s="73"/>
      <c r="H304" s="73"/>
      <c r="I304" s="73"/>
      <c r="J304" s="328"/>
      <c r="K304" s="328"/>
      <c r="L304" s="317"/>
    </row>
    <row r="305" spans="1:12" x14ac:dyDescent="0.2">
      <c r="A305" s="333"/>
      <c r="B305" s="334"/>
      <c r="C305" s="73"/>
      <c r="D305" s="73"/>
      <c r="E305" s="73"/>
      <c r="F305" s="73"/>
      <c r="G305" s="73"/>
      <c r="H305" s="73"/>
      <c r="I305" s="73"/>
      <c r="J305" s="328"/>
      <c r="K305" s="328"/>
      <c r="L305" s="317"/>
    </row>
    <row r="306" spans="1:12" x14ac:dyDescent="0.2">
      <c r="A306" s="333"/>
      <c r="B306" s="334"/>
      <c r="C306" s="73"/>
      <c r="D306" s="73"/>
      <c r="E306" s="73"/>
      <c r="F306" s="73"/>
      <c r="G306" s="73"/>
      <c r="H306" s="73"/>
      <c r="I306" s="73"/>
      <c r="J306" s="328"/>
      <c r="K306" s="328"/>
      <c r="L306" s="317"/>
    </row>
    <row r="307" spans="1:12" x14ac:dyDescent="0.2">
      <c r="A307" s="333"/>
      <c r="B307" s="334"/>
      <c r="C307" s="73"/>
      <c r="D307" s="73"/>
      <c r="E307" s="73"/>
      <c r="F307" s="73"/>
      <c r="G307" s="73"/>
      <c r="H307" s="73"/>
      <c r="I307" s="73"/>
      <c r="J307" s="328"/>
      <c r="K307" s="328"/>
      <c r="L307" s="317"/>
    </row>
    <row r="308" spans="1:12" x14ac:dyDescent="0.2">
      <c r="A308" s="333"/>
      <c r="B308" s="334"/>
      <c r="C308" s="73"/>
      <c r="D308" s="73"/>
      <c r="E308" s="73"/>
      <c r="F308" s="73"/>
      <c r="G308" s="73"/>
      <c r="H308" s="73"/>
      <c r="I308" s="73"/>
      <c r="J308" s="328"/>
      <c r="K308" s="328"/>
      <c r="L308" s="317"/>
    </row>
    <row r="309" spans="1:12" x14ac:dyDescent="0.2">
      <c r="A309" s="333"/>
      <c r="B309" s="334"/>
      <c r="C309" s="73"/>
      <c r="D309" s="73"/>
      <c r="E309" s="73"/>
      <c r="F309" s="73"/>
      <c r="G309" s="73"/>
      <c r="H309" s="73"/>
      <c r="I309" s="73"/>
      <c r="J309" s="328"/>
      <c r="K309" s="328"/>
      <c r="L309" s="317"/>
    </row>
    <row r="310" spans="1:12" x14ac:dyDescent="0.2">
      <c r="A310" s="333"/>
      <c r="B310" s="334"/>
      <c r="C310" s="73"/>
      <c r="D310" s="73"/>
      <c r="E310" s="73"/>
      <c r="F310" s="73"/>
      <c r="G310" s="73"/>
      <c r="H310" s="73"/>
      <c r="I310" s="73"/>
      <c r="J310" s="328"/>
      <c r="K310" s="328"/>
      <c r="L310" s="317"/>
    </row>
    <row r="311" spans="1:12" x14ac:dyDescent="0.2">
      <c r="A311" s="333"/>
      <c r="B311" s="334"/>
      <c r="C311" s="73"/>
      <c r="D311" s="73"/>
      <c r="E311" s="73"/>
      <c r="F311" s="73"/>
      <c r="G311" s="73"/>
      <c r="H311" s="73"/>
      <c r="I311" s="73"/>
      <c r="J311" s="328"/>
      <c r="K311" s="328"/>
      <c r="L311" s="317"/>
    </row>
    <row r="312" spans="1:12" x14ac:dyDescent="0.2">
      <c r="A312" s="333"/>
      <c r="B312" s="334"/>
      <c r="C312" s="73"/>
      <c r="D312" s="73"/>
      <c r="E312" s="73"/>
      <c r="F312" s="73"/>
      <c r="G312" s="73"/>
      <c r="H312" s="73"/>
      <c r="I312" s="73"/>
      <c r="J312" s="328"/>
      <c r="K312" s="328"/>
      <c r="L312" s="317"/>
    </row>
    <row r="313" spans="1:12" x14ac:dyDescent="0.2">
      <c r="A313" s="333"/>
      <c r="B313" s="334"/>
      <c r="C313" s="73"/>
      <c r="D313" s="73"/>
      <c r="E313" s="73"/>
      <c r="F313" s="73"/>
      <c r="G313" s="73"/>
      <c r="H313" s="73"/>
      <c r="I313" s="73"/>
      <c r="J313" s="328"/>
      <c r="K313" s="328"/>
      <c r="L313" s="317"/>
    </row>
    <row r="314" spans="1:12" x14ac:dyDescent="0.2">
      <c r="A314" s="333"/>
      <c r="B314" s="334"/>
      <c r="C314" s="73"/>
      <c r="D314" s="73"/>
      <c r="E314" s="73"/>
      <c r="F314" s="73"/>
      <c r="G314" s="73"/>
      <c r="H314" s="73"/>
      <c r="I314" s="73"/>
      <c r="J314" s="328"/>
      <c r="K314" s="328"/>
      <c r="L314" s="317"/>
    </row>
    <row r="315" spans="1:12" x14ac:dyDescent="0.2">
      <c r="A315" s="333"/>
      <c r="B315" s="334"/>
      <c r="C315" s="73"/>
      <c r="D315" s="73"/>
      <c r="E315" s="73"/>
      <c r="F315" s="73"/>
      <c r="G315" s="73"/>
      <c r="H315" s="73"/>
      <c r="I315" s="73"/>
      <c r="J315" s="328"/>
      <c r="K315" s="328"/>
      <c r="L315" s="317"/>
    </row>
    <row r="316" spans="1:12" x14ac:dyDescent="0.2">
      <c r="A316" s="333"/>
      <c r="B316" s="334"/>
      <c r="C316" s="73"/>
      <c r="D316" s="73"/>
      <c r="E316" s="73"/>
      <c r="F316" s="73"/>
      <c r="G316" s="73"/>
      <c r="H316" s="73"/>
      <c r="I316" s="73"/>
      <c r="J316" s="328"/>
      <c r="K316" s="328"/>
      <c r="L316" s="317"/>
    </row>
    <row r="317" spans="1:12" x14ac:dyDescent="0.2">
      <c r="A317" s="333"/>
      <c r="B317" s="334"/>
      <c r="C317" s="73"/>
      <c r="D317" s="73"/>
      <c r="E317" s="73"/>
      <c r="F317" s="73"/>
      <c r="G317" s="73"/>
      <c r="H317" s="73"/>
      <c r="I317" s="73"/>
      <c r="J317" s="328"/>
      <c r="K317" s="328"/>
      <c r="L317" s="317"/>
    </row>
    <row r="318" spans="1:12" x14ac:dyDescent="0.2">
      <c r="A318" s="333"/>
      <c r="B318" s="334"/>
      <c r="C318" s="73"/>
      <c r="D318" s="73"/>
      <c r="E318" s="73"/>
      <c r="F318" s="73"/>
      <c r="G318" s="73"/>
      <c r="H318" s="73"/>
      <c r="I318" s="73"/>
      <c r="J318" s="328"/>
      <c r="K318" s="328"/>
      <c r="L318" s="317"/>
    </row>
    <row r="319" spans="1:12" x14ac:dyDescent="0.2">
      <c r="A319" s="333"/>
      <c r="B319" s="334"/>
      <c r="C319" s="73"/>
      <c r="D319" s="73"/>
      <c r="E319" s="73"/>
      <c r="F319" s="73"/>
      <c r="G319" s="73"/>
      <c r="H319" s="73"/>
      <c r="I319" s="73"/>
      <c r="J319" s="328"/>
      <c r="K319" s="328"/>
      <c r="L319" s="317"/>
    </row>
    <row r="320" spans="1:12" x14ac:dyDescent="0.2">
      <c r="A320" s="333"/>
      <c r="B320" s="334"/>
      <c r="C320" s="73"/>
      <c r="D320" s="73"/>
      <c r="E320" s="73"/>
      <c r="F320" s="73"/>
      <c r="G320" s="73"/>
      <c r="H320" s="73"/>
      <c r="I320" s="73"/>
      <c r="J320" s="328"/>
      <c r="K320" s="328"/>
      <c r="L320" s="317"/>
    </row>
    <row r="321" spans="1:12" x14ac:dyDescent="0.2">
      <c r="A321" s="333"/>
      <c r="B321" s="334"/>
      <c r="C321" s="73"/>
      <c r="D321" s="73"/>
      <c r="E321" s="73"/>
      <c r="F321" s="73"/>
      <c r="G321" s="73"/>
      <c r="H321" s="73"/>
      <c r="I321" s="73"/>
      <c r="J321" s="328"/>
      <c r="K321" s="328"/>
      <c r="L321" s="317"/>
    </row>
    <row r="322" spans="1:12" x14ac:dyDescent="0.2">
      <c r="A322" s="333"/>
      <c r="B322" s="334"/>
      <c r="C322" s="73"/>
      <c r="D322" s="73"/>
      <c r="E322" s="73"/>
      <c r="F322" s="73"/>
      <c r="G322" s="73"/>
      <c r="H322" s="73"/>
      <c r="I322" s="73"/>
      <c r="J322" s="328"/>
      <c r="K322" s="328"/>
      <c r="L322" s="317"/>
    </row>
    <row r="323" spans="1:12" x14ac:dyDescent="0.2">
      <c r="A323" s="333"/>
      <c r="B323" s="334"/>
      <c r="C323" s="73"/>
      <c r="D323" s="73"/>
      <c r="E323" s="73"/>
      <c r="F323" s="73"/>
      <c r="G323" s="73"/>
      <c r="H323" s="73"/>
      <c r="I323" s="73"/>
      <c r="J323" s="328"/>
      <c r="K323" s="328"/>
      <c r="L323" s="317"/>
    </row>
    <row r="324" spans="1:12" x14ac:dyDescent="0.2">
      <c r="A324" s="333"/>
      <c r="B324" s="334"/>
      <c r="C324" s="73"/>
      <c r="D324" s="73"/>
      <c r="E324" s="73"/>
      <c r="F324" s="73"/>
      <c r="G324" s="73"/>
      <c r="H324" s="73"/>
      <c r="I324" s="73"/>
      <c r="J324" s="328"/>
      <c r="K324" s="328"/>
      <c r="L324" s="317"/>
    </row>
    <row r="325" spans="1:12" x14ac:dyDescent="0.2">
      <c r="A325" s="333"/>
      <c r="B325" s="334"/>
      <c r="C325" s="73"/>
      <c r="D325" s="73"/>
      <c r="E325" s="73"/>
      <c r="F325" s="73"/>
      <c r="G325" s="73"/>
      <c r="H325" s="73"/>
      <c r="I325" s="73"/>
      <c r="J325" s="328"/>
      <c r="K325" s="328"/>
      <c r="L325" s="317"/>
    </row>
    <row r="326" spans="1:12" x14ac:dyDescent="0.2">
      <c r="A326" s="333"/>
      <c r="B326" s="334"/>
      <c r="C326" s="73"/>
      <c r="D326" s="73"/>
      <c r="E326" s="73"/>
      <c r="F326" s="73"/>
      <c r="G326" s="73"/>
      <c r="H326" s="73"/>
      <c r="I326" s="73"/>
      <c r="J326" s="328"/>
      <c r="K326" s="328"/>
      <c r="L326" s="317"/>
    </row>
    <row r="327" spans="1:12" x14ac:dyDescent="0.2">
      <c r="A327" s="333"/>
      <c r="B327" s="334"/>
      <c r="C327" s="73"/>
      <c r="D327" s="73"/>
      <c r="E327" s="73"/>
      <c r="F327" s="73"/>
      <c r="G327" s="73"/>
      <c r="H327" s="73"/>
      <c r="I327" s="73"/>
      <c r="J327" s="328"/>
      <c r="K327" s="328"/>
      <c r="L327" s="317"/>
    </row>
    <row r="328" spans="1:12" x14ac:dyDescent="0.2">
      <c r="A328" s="333"/>
      <c r="B328" s="334"/>
      <c r="C328" s="73"/>
      <c r="D328" s="73"/>
      <c r="E328" s="73"/>
      <c r="F328" s="73"/>
      <c r="G328" s="73"/>
      <c r="H328" s="73"/>
      <c r="I328" s="73"/>
      <c r="J328" s="328"/>
      <c r="K328" s="328"/>
      <c r="L328" s="317"/>
    </row>
    <row r="329" spans="1:12" x14ac:dyDescent="0.2">
      <c r="A329" s="333"/>
      <c r="B329" s="334"/>
      <c r="C329" s="73"/>
      <c r="D329" s="73"/>
      <c r="E329" s="73"/>
      <c r="F329" s="73"/>
      <c r="G329" s="73"/>
      <c r="H329" s="73"/>
      <c r="I329" s="73"/>
      <c r="J329" s="328"/>
      <c r="K329" s="328"/>
      <c r="L329" s="317"/>
    </row>
    <row r="330" spans="1:12" x14ac:dyDescent="0.2">
      <c r="A330" s="333"/>
      <c r="B330" s="334"/>
      <c r="C330" s="73"/>
      <c r="D330" s="73"/>
      <c r="E330" s="73"/>
      <c r="F330" s="73"/>
      <c r="G330" s="73"/>
      <c r="H330" s="73"/>
      <c r="I330" s="73"/>
      <c r="J330" s="328"/>
      <c r="K330" s="328"/>
      <c r="L330" s="317"/>
    </row>
    <row r="331" spans="1:12" x14ac:dyDescent="0.2">
      <c r="A331" s="333"/>
      <c r="B331" s="334"/>
      <c r="C331" s="73"/>
      <c r="D331" s="73"/>
      <c r="E331" s="73"/>
      <c r="F331" s="73"/>
      <c r="G331" s="73"/>
      <c r="H331" s="73"/>
      <c r="I331" s="73"/>
      <c r="J331" s="328"/>
      <c r="K331" s="328"/>
      <c r="L331" s="317"/>
    </row>
    <row r="332" spans="1:12" x14ac:dyDescent="0.2">
      <c r="A332" s="333"/>
      <c r="B332" s="334"/>
      <c r="C332" s="73"/>
      <c r="D332" s="73"/>
      <c r="E332" s="73"/>
      <c r="F332" s="73"/>
      <c r="G332" s="73"/>
      <c r="H332" s="73"/>
      <c r="I332" s="73"/>
      <c r="J332" s="328"/>
      <c r="K332" s="328"/>
      <c r="L332" s="317"/>
    </row>
    <row r="333" spans="1:12" x14ac:dyDescent="0.2">
      <c r="A333" s="333"/>
      <c r="B333" s="334"/>
      <c r="C333" s="73"/>
      <c r="D333" s="73"/>
      <c r="E333" s="73"/>
      <c r="F333" s="73"/>
      <c r="G333" s="73"/>
      <c r="H333" s="73"/>
      <c r="I333" s="73"/>
      <c r="J333" s="328"/>
      <c r="K333" s="328"/>
      <c r="L333" s="317"/>
    </row>
    <row r="334" spans="1:12" x14ac:dyDescent="0.2">
      <c r="A334" s="333"/>
      <c r="B334" s="334"/>
      <c r="C334" s="73"/>
      <c r="D334" s="73"/>
      <c r="E334" s="73"/>
      <c r="F334" s="73"/>
      <c r="G334" s="73"/>
      <c r="H334" s="73"/>
      <c r="I334" s="73"/>
      <c r="J334" s="328"/>
      <c r="K334" s="328"/>
      <c r="L334" s="317"/>
    </row>
    <row r="335" spans="1:12" x14ac:dyDescent="0.2">
      <c r="A335" s="333"/>
      <c r="B335" s="334"/>
      <c r="C335" s="73"/>
      <c r="D335" s="73"/>
      <c r="E335" s="73"/>
      <c r="F335" s="73"/>
      <c r="G335" s="73"/>
      <c r="H335" s="73"/>
      <c r="I335" s="73"/>
      <c r="J335" s="328"/>
      <c r="K335" s="328"/>
      <c r="L335" s="317"/>
    </row>
    <row r="336" spans="1:12" x14ac:dyDescent="0.2">
      <c r="A336" s="333"/>
      <c r="B336" s="334"/>
      <c r="C336" s="73"/>
      <c r="D336" s="73"/>
      <c r="E336" s="73"/>
      <c r="F336" s="73"/>
      <c r="G336" s="73"/>
      <c r="H336" s="73"/>
      <c r="I336" s="73"/>
      <c r="J336" s="328"/>
      <c r="K336" s="328"/>
      <c r="L336" s="317"/>
    </row>
    <row r="337" spans="1:12" x14ac:dyDescent="0.2">
      <c r="A337" s="333"/>
      <c r="B337" s="334"/>
      <c r="C337" s="73"/>
      <c r="D337" s="73"/>
      <c r="E337" s="73"/>
      <c r="F337" s="73"/>
      <c r="G337" s="73"/>
      <c r="H337" s="73"/>
      <c r="I337" s="73"/>
      <c r="J337" s="328"/>
      <c r="K337" s="328"/>
      <c r="L337" s="317"/>
    </row>
    <row r="338" spans="1:12" x14ac:dyDescent="0.2">
      <c r="A338" s="333"/>
      <c r="B338" s="334"/>
      <c r="C338" s="73"/>
      <c r="D338" s="73"/>
      <c r="E338" s="73"/>
      <c r="F338" s="73"/>
      <c r="G338" s="73"/>
      <c r="H338" s="73"/>
      <c r="I338" s="73"/>
      <c r="J338" s="328"/>
      <c r="K338" s="328"/>
      <c r="L338" s="317"/>
    </row>
    <row r="339" spans="1:12" x14ac:dyDescent="0.2">
      <c r="A339" s="333"/>
      <c r="B339" s="334"/>
      <c r="C339" s="73"/>
      <c r="D339" s="73"/>
      <c r="E339" s="73"/>
      <c r="F339" s="73"/>
      <c r="G339" s="73"/>
      <c r="H339" s="73"/>
      <c r="I339" s="73"/>
      <c r="J339" s="328"/>
      <c r="K339" s="328"/>
      <c r="L339" s="317"/>
    </row>
    <row r="340" spans="1:12" x14ac:dyDescent="0.2">
      <c r="A340" s="333"/>
      <c r="B340" s="334"/>
      <c r="C340" s="73"/>
      <c r="D340" s="73"/>
      <c r="E340" s="73"/>
      <c r="F340" s="73"/>
      <c r="G340" s="73"/>
      <c r="H340" s="73"/>
      <c r="I340" s="73"/>
      <c r="J340" s="328"/>
      <c r="K340" s="328"/>
      <c r="L340" s="317"/>
    </row>
    <row r="341" spans="1:12" x14ac:dyDescent="0.2">
      <c r="A341" s="333"/>
      <c r="B341" s="334"/>
      <c r="C341" s="73"/>
      <c r="D341" s="73"/>
      <c r="E341" s="73"/>
      <c r="F341" s="73"/>
      <c r="G341" s="73"/>
      <c r="H341" s="73"/>
      <c r="I341" s="73"/>
      <c r="J341" s="328"/>
      <c r="K341" s="328"/>
      <c r="L341" s="317"/>
    </row>
    <row r="342" spans="1:12" x14ac:dyDescent="0.2">
      <c r="A342" s="333"/>
      <c r="B342" s="334"/>
      <c r="C342" s="73"/>
      <c r="D342" s="73"/>
      <c r="E342" s="73"/>
      <c r="F342" s="73"/>
      <c r="G342" s="73"/>
      <c r="H342" s="73"/>
      <c r="I342" s="73"/>
      <c r="J342" s="328"/>
      <c r="K342" s="328"/>
      <c r="L342" s="317"/>
    </row>
    <row r="343" spans="1:12" x14ac:dyDescent="0.2">
      <c r="A343" s="333"/>
      <c r="B343" s="334"/>
      <c r="C343" s="73"/>
      <c r="D343" s="73"/>
      <c r="E343" s="73"/>
      <c r="F343" s="73"/>
      <c r="G343" s="73"/>
      <c r="H343" s="73"/>
      <c r="I343" s="73"/>
      <c r="J343" s="328"/>
      <c r="K343" s="328"/>
      <c r="L343" s="317"/>
    </row>
    <row r="344" spans="1:12" x14ac:dyDescent="0.2">
      <c r="A344" s="333"/>
      <c r="B344" s="334"/>
      <c r="C344" s="73"/>
      <c r="D344" s="73"/>
      <c r="E344" s="73"/>
      <c r="F344" s="73"/>
      <c r="G344" s="73"/>
      <c r="H344" s="73"/>
      <c r="I344" s="73"/>
      <c r="J344" s="328"/>
      <c r="K344" s="328"/>
      <c r="L344" s="317"/>
    </row>
    <row r="345" spans="1:12" x14ac:dyDescent="0.2">
      <c r="A345" s="333"/>
      <c r="B345" s="334"/>
      <c r="C345" s="73"/>
      <c r="D345" s="73"/>
      <c r="E345" s="73"/>
      <c r="F345" s="73"/>
      <c r="G345" s="73"/>
      <c r="H345" s="73"/>
      <c r="I345" s="73"/>
      <c r="J345" s="328"/>
      <c r="K345" s="328"/>
      <c r="L345" s="317"/>
    </row>
    <row r="346" spans="1:12" x14ac:dyDescent="0.2">
      <c r="A346" s="333"/>
      <c r="B346" s="334"/>
      <c r="C346" s="73"/>
      <c r="D346" s="73"/>
      <c r="E346" s="73"/>
      <c r="F346" s="73"/>
      <c r="G346" s="73"/>
      <c r="H346" s="73"/>
      <c r="I346" s="73"/>
      <c r="J346" s="328"/>
      <c r="K346" s="328"/>
      <c r="L346" s="317"/>
    </row>
    <row r="347" spans="1:12" x14ac:dyDescent="0.2">
      <c r="A347" s="333"/>
      <c r="B347" s="334"/>
      <c r="C347" s="73"/>
      <c r="D347" s="73"/>
      <c r="E347" s="73"/>
      <c r="F347" s="73"/>
      <c r="G347" s="73"/>
      <c r="H347" s="73"/>
      <c r="I347" s="73"/>
      <c r="J347" s="328"/>
      <c r="K347" s="328"/>
      <c r="L347" s="317"/>
    </row>
    <row r="348" spans="1:12" x14ac:dyDescent="0.2">
      <c r="A348" s="333"/>
      <c r="B348" s="334"/>
      <c r="C348" s="73"/>
      <c r="D348" s="73"/>
      <c r="E348" s="73"/>
      <c r="F348" s="73"/>
      <c r="G348" s="73"/>
      <c r="H348" s="73"/>
      <c r="I348" s="73"/>
      <c r="J348" s="328"/>
      <c r="K348" s="328"/>
      <c r="L348" s="317"/>
    </row>
    <row r="349" spans="1:12" x14ac:dyDescent="0.2">
      <c r="A349" s="333"/>
      <c r="B349" s="334"/>
      <c r="C349" s="73"/>
      <c r="D349" s="73"/>
      <c r="E349" s="73"/>
      <c r="F349" s="73"/>
      <c r="G349" s="73"/>
      <c r="H349" s="73"/>
      <c r="I349" s="73"/>
      <c r="J349" s="328"/>
      <c r="K349" s="328"/>
      <c r="L349" s="317"/>
    </row>
    <row r="350" spans="1:12" x14ac:dyDescent="0.2">
      <c r="A350" s="333"/>
      <c r="B350" s="334"/>
      <c r="C350" s="73"/>
      <c r="D350" s="73"/>
      <c r="E350" s="73"/>
      <c r="F350" s="73"/>
      <c r="G350" s="73"/>
      <c r="H350" s="73"/>
      <c r="I350" s="73"/>
      <c r="J350" s="328"/>
      <c r="K350" s="328"/>
      <c r="L350" s="317"/>
    </row>
    <row r="351" spans="1:12" x14ac:dyDescent="0.2">
      <c r="A351" s="333"/>
      <c r="B351" s="334"/>
      <c r="C351" s="73"/>
      <c r="D351" s="73"/>
      <c r="E351" s="73"/>
      <c r="F351" s="73"/>
      <c r="G351" s="73"/>
      <c r="H351" s="73"/>
      <c r="I351" s="73"/>
      <c r="J351" s="328"/>
      <c r="K351" s="328"/>
      <c r="L351" s="317"/>
    </row>
    <row r="352" spans="1:12" x14ac:dyDescent="0.2">
      <c r="A352" s="333"/>
      <c r="B352" s="334"/>
      <c r="C352" s="73"/>
      <c r="D352" s="73"/>
      <c r="E352" s="73"/>
      <c r="F352" s="73"/>
      <c r="G352" s="73"/>
      <c r="H352" s="73"/>
      <c r="I352" s="73"/>
      <c r="J352" s="328"/>
      <c r="K352" s="328"/>
      <c r="L352" s="317"/>
    </row>
    <row r="353" spans="1:12" x14ac:dyDescent="0.2">
      <c r="A353" s="333"/>
      <c r="B353" s="334"/>
      <c r="C353" s="73"/>
      <c r="D353" s="73"/>
      <c r="E353" s="73"/>
      <c r="F353" s="73"/>
      <c r="G353" s="73"/>
      <c r="H353" s="73"/>
      <c r="I353" s="73"/>
      <c r="J353" s="328"/>
      <c r="K353" s="328"/>
      <c r="L353" s="317"/>
    </row>
    <row r="354" spans="1:12" x14ac:dyDescent="0.2">
      <c r="A354" s="333"/>
      <c r="B354" s="334"/>
      <c r="C354" s="73"/>
      <c r="D354" s="73"/>
      <c r="E354" s="73"/>
      <c r="F354" s="73"/>
      <c r="G354" s="73"/>
      <c r="H354" s="73"/>
      <c r="I354" s="73"/>
      <c r="J354" s="328"/>
      <c r="K354" s="328"/>
      <c r="L354" s="317"/>
    </row>
    <row r="355" spans="1:12" x14ac:dyDescent="0.2">
      <c r="A355" s="333"/>
      <c r="B355" s="334"/>
      <c r="C355" s="73"/>
      <c r="D355" s="73"/>
      <c r="E355" s="73"/>
      <c r="F355" s="73"/>
      <c r="G355" s="73"/>
      <c r="H355" s="73"/>
      <c r="I355" s="73"/>
      <c r="J355" s="328"/>
      <c r="K355" s="328"/>
      <c r="L355" s="317"/>
    </row>
    <row r="356" spans="1:12" x14ac:dyDescent="0.2">
      <c r="A356" s="333"/>
      <c r="B356" s="334"/>
      <c r="C356" s="73"/>
      <c r="D356" s="73"/>
      <c r="E356" s="73"/>
      <c r="F356" s="73"/>
      <c r="G356" s="73"/>
      <c r="H356" s="73"/>
      <c r="I356" s="73"/>
      <c r="J356" s="328"/>
      <c r="K356" s="328"/>
      <c r="L356" s="317"/>
    </row>
    <row r="357" spans="1:12" x14ac:dyDescent="0.2">
      <c r="A357" s="333"/>
      <c r="B357" s="334"/>
      <c r="C357" s="73"/>
      <c r="D357" s="73"/>
      <c r="E357" s="73"/>
      <c r="F357" s="73"/>
      <c r="G357" s="73"/>
      <c r="H357" s="73"/>
      <c r="I357" s="73"/>
      <c r="J357" s="328"/>
      <c r="K357" s="328"/>
      <c r="L357" s="317"/>
    </row>
    <row r="358" spans="1:12" x14ac:dyDescent="0.2">
      <c r="A358" s="333"/>
      <c r="B358" s="334"/>
      <c r="C358" s="73"/>
      <c r="D358" s="73"/>
      <c r="E358" s="73"/>
      <c r="F358" s="73"/>
      <c r="G358" s="73"/>
      <c r="H358" s="73"/>
      <c r="I358" s="73"/>
      <c r="J358" s="328"/>
      <c r="K358" s="328"/>
      <c r="L358" s="317"/>
    </row>
    <row r="359" spans="1:12" x14ac:dyDescent="0.2">
      <c r="A359" s="333"/>
      <c r="B359" s="334"/>
      <c r="C359" s="73"/>
      <c r="D359" s="73"/>
      <c r="E359" s="73"/>
      <c r="F359" s="73"/>
      <c r="G359" s="73"/>
      <c r="H359" s="73"/>
      <c r="I359" s="73"/>
      <c r="J359" s="328"/>
      <c r="K359" s="328"/>
      <c r="L359" s="317"/>
    </row>
    <row r="360" spans="1:12" x14ac:dyDescent="0.2">
      <c r="A360" s="333"/>
      <c r="B360" s="334"/>
      <c r="C360" s="73"/>
      <c r="D360" s="73"/>
      <c r="E360" s="73"/>
      <c r="F360" s="73"/>
      <c r="G360" s="73"/>
      <c r="H360" s="73"/>
      <c r="I360" s="73"/>
      <c r="J360" s="328"/>
      <c r="K360" s="328"/>
      <c r="L360" s="317"/>
    </row>
    <row r="361" spans="1:12" x14ac:dyDescent="0.2">
      <c r="A361" s="333"/>
      <c r="B361" s="334"/>
      <c r="C361" s="73"/>
      <c r="D361" s="73"/>
      <c r="E361" s="73"/>
      <c r="F361" s="73"/>
      <c r="G361" s="73"/>
      <c r="H361" s="73"/>
      <c r="I361" s="73"/>
      <c r="J361" s="328"/>
      <c r="K361" s="328"/>
      <c r="L361" s="317"/>
    </row>
    <row r="362" spans="1:12" x14ac:dyDescent="0.2">
      <c r="A362" s="333"/>
      <c r="B362" s="334"/>
      <c r="C362" s="73"/>
      <c r="D362" s="73"/>
      <c r="E362" s="73"/>
      <c r="F362" s="73"/>
      <c r="G362" s="73"/>
      <c r="H362" s="73"/>
      <c r="I362" s="73"/>
      <c r="J362" s="328"/>
      <c r="K362" s="328"/>
      <c r="L362" s="317"/>
    </row>
    <row r="363" spans="1:12" x14ac:dyDescent="0.2">
      <c r="A363" s="333"/>
      <c r="B363" s="334"/>
      <c r="C363" s="73"/>
      <c r="D363" s="73"/>
      <c r="E363" s="73"/>
      <c r="F363" s="73"/>
      <c r="G363" s="73"/>
      <c r="H363" s="73"/>
      <c r="I363" s="73"/>
      <c r="J363" s="328"/>
      <c r="K363" s="328"/>
      <c r="L363" s="317"/>
    </row>
    <row r="364" spans="1:12" x14ac:dyDescent="0.2">
      <c r="A364" s="333"/>
      <c r="B364" s="334"/>
      <c r="C364" s="73"/>
      <c r="D364" s="73"/>
      <c r="E364" s="73"/>
      <c r="F364" s="73"/>
      <c r="G364" s="73"/>
      <c r="H364" s="73"/>
      <c r="I364" s="73"/>
      <c r="J364" s="328"/>
      <c r="K364" s="328"/>
      <c r="L364" s="317"/>
    </row>
    <row r="365" spans="1:12" x14ac:dyDescent="0.2">
      <c r="A365" s="333"/>
      <c r="B365" s="334"/>
      <c r="C365" s="73"/>
      <c r="D365" s="73"/>
      <c r="E365" s="73"/>
      <c r="F365" s="73"/>
      <c r="G365" s="73"/>
      <c r="H365" s="73"/>
      <c r="I365" s="73"/>
      <c r="J365" s="328"/>
      <c r="K365" s="328"/>
      <c r="L365" s="317"/>
    </row>
    <row r="366" spans="1:12" x14ac:dyDescent="0.2">
      <c r="A366" s="333"/>
      <c r="B366" s="334"/>
      <c r="C366" s="73"/>
      <c r="D366" s="73"/>
      <c r="E366" s="73"/>
      <c r="F366" s="73"/>
      <c r="G366" s="73"/>
      <c r="H366" s="73"/>
      <c r="I366" s="73"/>
      <c r="J366" s="328"/>
      <c r="K366" s="328"/>
      <c r="L366" s="317"/>
    </row>
    <row r="367" spans="1:12" x14ac:dyDescent="0.2">
      <c r="A367" s="333"/>
      <c r="B367" s="334"/>
      <c r="C367" s="73"/>
      <c r="D367" s="73"/>
      <c r="E367" s="73"/>
      <c r="F367" s="73"/>
      <c r="G367" s="73"/>
      <c r="H367" s="73"/>
      <c r="I367" s="73"/>
      <c r="J367" s="328"/>
      <c r="K367" s="328"/>
      <c r="L367" s="317"/>
    </row>
    <row r="368" spans="1:12" x14ac:dyDescent="0.2">
      <c r="A368" s="333"/>
      <c r="B368" s="334"/>
      <c r="C368" s="73"/>
      <c r="D368" s="73"/>
      <c r="E368" s="73"/>
      <c r="F368" s="73"/>
      <c r="G368" s="73"/>
      <c r="H368" s="73"/>
      <c r="I368" s="73"/>
      <c r="J368" s="328"/>
      <c r="K368" s="328"/>
      <c r="L368" s="317"/>
    </row>
    <row r="369" spans="1:12" x14ac:dyDescent="0.2">
      <c r="A369" s="333"/>
      <c r="B369" s="334"/>
      <c r="C369" s="73"/>
      <c r="D369" s="73"/>
      <c r="E369" s="73"/>
      <c r="F369" s="73"/>
      <c r="G369" s="73"/>
      <c r="H369" s="73"/>
      <c r="I369" s="73"/>
      <c r="J369" s="328"/>
      <c r="K369" s="328"/>
      <c r="L369" s="317"/>
    </row>
    <row r="370" spans="1:12" x14ac:dyDescent="0.2">
      <c r="A370" s="333"/>
      <c r="B370" s="334"/>
      <c r="C370" s="73"/>
      <c r="D370" s="73"/>
      <c r="E370" s="73"/>
      <c r="F370" s="73"/>
      <c r="G370" s="73"/>
      <c r="H370" s="73"/>
      <c r="I370" s="73"/>
      <c r="J370" s="328"/>
      <c r="K370" s="328"/>
      <c r="L370" s="317"/>
    </row>
    <row r="371" spans="1:12" x14ac:dyDescent="0.2">
      <c r="A371" s="333"/>
      <c r="B371" s="334"/>
      <c r="C371" s="73"/>
      <c r="D371" s="73"/>
      <c r="E371" s="73"/>
      <c r="F371" s="73"/>
      <c r="G371" s="73"/>
      <c r="H371" s="73"/>
      <c r="I371" s="73"/>
      <c r="J371" s="328"/>
      <c r="K371" s="328"/>
      <c r="L371" s="317"/>
    </row>
    <row r="372" spans="1:12" x14ac:dyDescent="0.2">
      <c r="A372" s="333"/>
      <c r="B372" s="334"/>
      <c r="C372" s="73"/>
      <c r="D372" s="73"/>
      <c r="E372" s="73"/>
      <c r="F372" s="73"/>
      <c r="G372" s="73"/>
      <c r="H372" s="73"/>
      <c r="I372" s="73"/>
      <c r="J372" s="328"/>
      <c r="K372" s="328"/>
      <c r="L372" s="317"/>
    </row>
    <row r="373" spans="1:12" x14ac:dyDescent="0.2">
      <c r="A373" s="333"/>
      <c r="B373" s="334"/>
      <c r="C373" s="73"/>
      <c r="D373" s="73"/>
      <c r="E373" s="73"/>
      <c r="F373" s="73"/>
      <c r="G373" s="73"/>
      <c r="H373" s="73"/>
      <c r="I373" s="73"/>
      <c r="J373" s="328"/>
      <c r="K373" s="328"/>
      <c r="L373" s="317"/>
    </row>
    <row r="374" spans="1:12" x14ac:dyDescent="0.2">
      <c r="A374" s="333"/>
      <c r="B374" s="334"/>
      <c r="C374" s="73"/>
      <c r="D374" s="73"/>
      <c r="E374" s="73"/>
      <c r="F374" s="73"/>
      <c r="G374" s="73"/>
      <c r="H374" s="73"/>
      <c r="I374" s="73"/>
      <c r="J374" s="328"/>
      <c r="K374" s="328"/>
      <c r="L374" s="317"/>
    </row>
    <row r="375" spans="1:12" x14ac:dyDescent="0.2">
      <c r="A375" s="333"/>
      <c r="B375" s="334"/>
      <c r="C375" s="73"/>
      <c r="D375" s="73"/>
      <c r="E375" s="73"/>
      <c r="F375" s="73"/>
      <c r="G375" s="73"/>
      <c r="H375" s="73"/>
      <c r="I375" s="73"/>
      <c r="J375" s="328"/>
      <c r="K375" s="328"/>
      <c r="L375" s="317"/>
    </row>
    <row r="376" spans="1:12" x14ac:dyDescent="0.2">
      <c r="A376" s="333"/>
      <c r="B376" s="334"/>
      <c r="C376" s="73"/>
      <c r="D376" s="73"/>
      <c r="E376" s="73"/>
      <c r="F376" s="73"/>
      <c r="G376" s="73"/>
      <c r="H376" s="73"/>
      <c r="I376" s="73"/>
      <c r="J376" s="328"/>
      <c r="K376" s="328"/>
      <c r="L376" s="317"/>
    </row>
    <row r="377" spans="1:12" x14ac:dyDescent="0.2">
      <c r="A377" s="333"/>
      <c r="B377" s="334"/>
      <c r="C377" s="73"/>
      <c r="D377" s="73"/>
      <c r="E377" s="73"/>
      <c r="F377" s="73"/>
      <c r="G377" s="73"/>
      <c r="H377" s="73"/>
      <c r="I377" s="73"/>
      <c r="J377" s="328"/>
      <c r="K377" s="328"/>
      <c r="L377" s="317"/>
    </row>
    <row r="378" spans="1:12" x14ac:dyDescent="0.2">
      <c r="A378" s="333"/>
      <c r="B378" s="334"/>
      <c r="C378" s="73"/>
      <c r="D378" s="73"/>
      <c r="E378" s="73"/>
      <c r="F378" s="73"/>
      <c r="G378" s="73"/>
      <c r="H378" s="73"/>
      <c r="I378" s="73"/>
      <c r="J378" s="328"/>
      <c r="K378" s="328"/>
      <c r="L378" s="317"/>
    </row>
    <row r="379" spans="1:12" x14ac:dyDescent="0.2">
      <c r="A379" s="333"/>
      <c r="B379" s="334"/>
      <c r="C379" s="73"/>
      <c r="D379" s="73"/>
      <c r="E379" s="73"/>
      <c r="F379" s="73"/>
      <c r="G379" s="73"/>
      <c r="H379" s="73"/>
      <c r="I379" s="73"/>
      <c r="J379" s="328"/>
      <c r="K379" s="328"/>
      <c r="L379" s="317"/>
    </row>
    <row r="380" spans="1:12" x14ac:dyDescent="0.2">
      <c r="A380" s="333"/>
      <c r="B380" s="334"/>
      <c r="C380" s="73"/>
      <c r="D380" s="73"/>
      <c r="E380" s="73"/>
      <c r="F380" s="73"/>
      <c r="G380" s="73"/>
      <c r="H380" s="73"/>
      <c r="I380" s="73"/>
      <c r="J380" s="328"/>
      <c r="K380" s="328"/>
      <c r="L380" s="317"/>
    </row>
    <row r="381" spans="1:12" x14ac:dyDescent="0.2">
      <c r="A381" s="333"/>
      <c r="B381" s="334"/>
      <c r="C381" s="73"/>
      <c r="D381" s="73"/>
      <c r="E381" s="73"/>
      <c r="F381" s="73"/>
      <c r="G381" s="73"/>
      <c r="H381" s="73"/>
      <c r="I381" s="73"/>
      <c r="J381" s="328"/>
      <c r="K381" s="328"/>
      <c r="L381" s="317"/>
    </row>
    <row r="382" spans="1:12" x14ac:dyDescent="0.2">
      <c r="A382" s="333"/>
      <c r="B382" s="334"/>
      <c r="C382" s="73"/>
      <c r="D382" s="73"/>
      <c r="E382" s="73"/>
      <c r="F382" s="73"/>
      <c r="G382" s="73"/>
      <c r="H382" s="73"/>
      <c r="I382" s="73"/>
      <c r="J382" s="328"/>
      <c r="K382" s="328"/>
      <c r="L382" s="317"/>
    </row>
    <row r="383" spans="1:12" x14ac:dyDescent="0.2">
      <c r="A383" s="333"/>
      <c r="B383" s="334"/>
      <c r="C383" s="73"/>
      <c r="D383" s="73"/>
      <c r="E383" s="73"/>
      <c r="F383" s="73"/>
      <c r="G383" s="73"/>
      <c r="H383" s="73"/>
      <c r="I383" s="73"/>
      <c r="J383" s="328"/>
      <c r="K383" s="328"/>
      <c r="L383" s="317"/>
    </row>
    <row r="384" spans="1:12" x14ac:dyDescent="0.2">
      <c r="A384" s="333"/>
      <c r="B384" s="334"/>
      <c r="C384" s="73"/>
      <c r="D384" s="73"/>
      <c r="E384" s="73"/>
      <c r="F384" s="73"/>
      <c r="G384" s="73"/>
      <c r="H384" s="73"/>
      <c r="I384" s="73"/>
      <c r="J384" s="328"/>
      <c r="K384" s="328"/>
      <c r="L384" s="317"/>
    </row>
    <row r="385" spans="1:12" x14ac:dyDescent="0.2">
      <c r="A385" s="333"/>
      <c r="B385" s="334"/>
      <c r="C385" s="73"/>
      <c r="D385" s="73"/>
      <c r="E385" s="73"/>
      <c r="F385" s="73"/>
      <c r="G385" s="73"/>
      <c r="H385" s="73"/>
      <c r="I385" s="73"/>
      <c r="J385" s="328"/>
      <c r="K385" s="328"/>
      <c r="L385" s="317"/>
    </row>
    <row r="386" spans="1:12" x14ac:dyDescent="0.2">
      <c r="A386" s="333"/>
      <c r="B386" s="334"/>
      <c r="C386" s="73"/>
      <c r="D386" s="73"/>
      <c r="E386" s="73"/>
      <c r="F386" s="73"/>
      <c r="G386" s="73"/>
      <c r="H386" s="73"/>
      <c r="I386" s="73"/>
      <c r="J386" s="328"/>
      <c r="K386" s="328"/>
      <c r="L386" s="317"/>
    </row>
    <row r="387" spans="1:12" x14ac:dyDescent="0.2">
      <c r="A387" s="333"/>
      <c r="B387" s="334"/>
      <c r="C387" s="73"/>
      <c r="D387" s="73"/>
      <c r="E387" s="73"/>
      <c r="F387" s="73"/>
      <c r="G387" s="73"/>
      <c r="H387" s="73"/>
      <c r="I387" s="73"/>
      <c r="J387" s="328"/>
      <c r="K387" s="328"/>
      <c r="L387" s="317"/>
    </row>
    <row r="388" spans="1:12" x14ac:dyDescent="0.2">
      <c r="A388" s="333"/>
      <c r="B388" s="334"/>
      <c r="C388" s="73"/>
      <c r="D388" s="73"/>
      <c r="E388" s="73"/>
      <c r="F388" s="73"/>
      <c r="G388" s="73"/>
      <c r="H388" s="73"/>
      <c r="I388" s="73"/>
      <c r="J388" s="328"/>
      <c r="K388" s="328"/>
      <c r="L388" s="317"/>
    </row>
    <row r="389" spans="1:12" x14ac:dyDescent="0.2">
      <c r="A389" s="333"/>
      <c r="B389" s="334"/>
      <c r="C389" s="73"/>
      <c r="D389" s="73"/>
      <c r="E389" s="73"/>
      <c r="F389" s="73"/>
      <c r="G389" s="73"/>
      <c r="H389" s="73"/>
      <c r="I389" s="73"/>
      <c r="J389" s="328"/>
      <c r="K389" s="328"/>
      <c r="L389" s="317"/>
    </row>
    <row r="390" spans="1:12" x14ac:dyDescent="0.2">
      <c r="A390" s="333"/>
      <c r="B390" s="334"/>
      <c r="C390" s="73"/>
      <c r="D390" s="73"/>
      <c r="E390" s="73"/>
      <c r="F390" s="73"/>
      <c r="G390" s="73"/>
      <c r="H390" s="73"/>
      <c r="I390" s="73"/>
      <c r="J390" s="328"/>
      <c r="K390" s="328"/>
      <c r="L390" s="317"/>
    </row>
    <row r="391" spans="1:12" x14ac:dyDescent="0.2">
      <c r="A391" s="333"/>
      <c r="B391" s="334"/>
      <c r="C391" s="73"/>
      <c r="D391" s="73"/>
      <c r="E391" s="73"/>
      <c r="F391" s="73"/>
      <c r="G391" s="73"/>
      <c r="H391" s="73"/>
      <c r="I391" s="73"/>
      <c r="J391" s="328"/>
      <c r="K391" s="328"/>
      <c r="L391" s="317"/>
    </row>
    <row r="392" spans="1:12" x14ac:dyDescent="0.2">
      <c r="A392" s="333"/>
      <c r="B392" s="334"/>
      <c r="C392" s="73"/>
      <c r="D392" s="73"/>
      <c r="E392" s="73"/>
      <c r="F392" s="73"/>
      <c r="G392" s="73"/>
      <c r="H392" s="73"/>
      <c r="I392" s="73"/>
      <c r="J392" s="328"/>
      <c r="K392" s="328"/>
      <c r="L392" s="317"/>
    </row>
    <row r="393" spans="1:12" x14ac:dyDescent="0.2">
      <c r="A393" s="333"/>
      <c r="B393" s="334"/>
      <c r="C393" s="73"/>
      <c r="D393" s="73"/>
      <c r="E393" s="73"/>
      <c r="F393" s="73"/>
      <c r="G393" s="73"/>
      <c r="H393" s="73"/>
      <c r="I393" s="73"/>
      <c r="J393" s="328"/>
      <c r="K393" s="328"/>
      <c r="L393" s="317"/>
    </row>
    <row r="394" spans="1:12" x14ac:dyDescent="0.2">
      <c r="A394" s="333"/>
      <c r="B394" s="334"/>
      <c r="C394" s="73"/>
      <c r="D394" s="73"/>
      <c r="E394" s="73"/>
      <c r="F394" s="73"/>
      <c r="G394" s="73"/>
      <c r="H394" s="73"/>
      <c r="I394" s="73"/>
      <c r="J394" s="328"/>
      <c r="K394" s="328"/>
      <c r="L394" s="317"/>
    </row>
    <row r="395" spans="1:12" x14ac:dyDescent="0.2">
      <c r="A395" s="333"/>
      <c r="B395" s="334"/>
      <c r="C395" s="73"/>
      <c r="D395" s="73"/>
      <c r="E395" s="73"/>
      <c r="F395" s="73"/>
      <c r="G395" s="73"/>
      <c r="H395" s="73"/>
      <c r="I395" s="73"/>
      <c r="J395" s="328"/>
      <c r="K395" s="328"/>
      <c r="L395" s="317"/>
    </row>
    <row r="396" spans="1:12" x14ac:dyDescent="0.2">
      <c r="A396" s="333"/>
      <c r="B396" s="334"/>
      <c r="C396" s="73"/>
      <c r="D396" s="73"/>
      <c r="E396" s="73"/>
      <c r="F396" s="73"/>
      <c r="G396" s="73"/>
      <c r="H396" s="73"/>
      <c r="I396" s="73"/>
      <c r="J396" s="328"/>
      <c r="K396" s="328"/>
      <c r="L396" s="317"/>
    </row>
    <row r="397" spans="1:12" x14ac:dyDescent="0.2">
      <c r="A397" s="333"/>
      <c r="B397" s="334"/>
      <c r="C397" s="73"/>
      <c r="D397" s="73"/>
      <c r="E397" s="73"/>
      <c r="F397" s="73"/>
      <c r="G397" s="73"/>
      <c r="H397" s="73"/>
      <c r="I397" s="73"/>
      <c r="J397" s="328"/>
      <c r="K397" s="328"/>
      <c r="L397" s="317"/>
    </row>
    <row r="398" spans="1:12" x14ac:dyDescent="0.2">
      <c r="A398" s="333"/>
      <c r="B398" s="334"/>
      <c r="C398" s="73"/>
      <c r="D398" s="73"/>
      <c r="E398" s="73"/>
      <c r="F398" s="73"/>
      <c r="G398" s="73"/>
      <c r="H398" s="73"/>
      <c r="I398" s="73"/>
      <c r="J398" s="328"/>
      <c r="K398" s="328"/>
      <c r="L398" s="317"/>
    </row>
    <row r="399" spans="1:12" x14ac:dyDescent="0.2">
      <c r="A399" s="333"/>
      <c r="B399" s="334"/>
      <c r="C399" s="73"/>
      <c r="D399" s="73"/>
      <c r="E399" s="73"/>
      <c r="F399" s="73"/>
      <c r="G399" s="73"/>
      <c r="H399" s="73"/>
      <c r="I399" s="73"/>
      <c r="J399" s="328"/>
      <c r="K399" s="328"/>
      <c r="L399" s="317"/>
    </row>
    <row r="400" spans="1:12" x14ac:dyDescent="0.2">
      <c r="A400" s="333"/>
      <c r="B400" s="334"/>
      <c r="C400" s="73"/>
      <c r="D400" s="73"/>
      <c r="E400" s="73"/>
      <c r="F400" s="73"/>
      <c r="G400" s="73"/>
      <c r="H400" s="73"/>
      <c r="I400" s="73"/>
      <c r="J400" s="328"/>
      <c r="K400" s="328"/>
      <c r="L400" s="317"/>
    </row>
    <row r="401" spans="1:12" x14ac:dyDescent="0.2">
      <c r="A401" s="333"/>
      <c r="B401" s="334"/>
      <c r="C401" s="73"/>
      <c r="D401" s="73"/>
      <c r="E401" s="73"/>
      <c r="F401" s="73"/>
      <c r="G401" s="73"/>
      <c r="H401" s="73"/>
      <c r="I401" s="73"/>
      <c r="J401" s="328"/>
      <c r="K401" s="328"/>
      <c r="L401" s="317"/>
    </row>
    <row r="402" spans="1:12" x14ac:dyDescent="0.2">
      <c r="A402" s="333"/>
      <c r="B402" s="334"/>
      <c r="C402" s="73"/>
      <c r="D402" s="73"/>
      <c r="E402" s="73"/>
      <c r="F402" s="73"/>
      <c r="G402" s="73"/>
      <c r="H402" s="73"/>
      <c r="I402" s="73"/>
      <c r="J402" s="328"/>
      <c r="K402" s="328"/>
      <c r="L402" s="317"/>
    </row>
    <row r="403" spans="1:12" x14ac:dyDescent="0.2">
      <c r="A403" s="333"/>
      <c r="B403" s="334"/>
      <c r="C403" s="73"/>
      <c r="D403" s="73"/>
      <c r="E403" s="73"/>
      <c r="F403" s="73"/>
      <c r="G403" s="73"/>
      <c r="H403" s="73"/>
      <c r="I403" s="73"/>
      <c r="J403" s="328"/>
      <c r="K403" s="328"/>
      <c r="L403" s="317"/>
    </row>
    <row r="404" spans="1:12" x14ac:dyDescent="0.2">
      <c r="A404" s="333"/>
      <c r="B404" s="334"/>
      <c r="C404" s="73"/>
      <c r="D404" s="73"/>
      <c r="E404" s="73"/>
      <c r="F404" s="73"/>
      <c r="G404" s="73"/>
      <c r="H404" s="73"/>
      <c r="I404" s="73"/>
      <c r="J404" s="328"/>
      <c r="K404" s="328"/>
      <c r="L404" s="317"/>
    </row>
    <row r="405" spans="1:12" x14ac:dyDescent="0.2">
      <c r="A405" s="333"/>
      <c r="B405" s="334"/>
      <c r="C405" s="73"/>
      <c r="D405" s="73"/>
      <c r="E405" s="73"/>
      <c r="F405" s="73"/>
      <c r="G405" s="73"/>
      <c r="H405" s="73"/>
      <c r="I405" s="73"/>
      <c r="J405" s="328"/>
      <c r="K405" s="328"/>
      <c r="L405" s="317"/>
    </row>
    <row r="406" spans="1:12" x14ac:dyDescent="0.2">
      <c r="A406" s="333"/>
      <c r="B406" s="334"/>
      <c r="C406" s="73"/>
      <c r="D406" s="73"/>
      <c r="E406" s="73"/>
      <c r="F406" s="73"/>
      <c r="G406" s="73"/>
      <c r="H406" s="73"/>
      <c r="I406" s="73"/>
      <c r="J406" s="328"/>
      <c r="K406" s="328"/>
      <c r="L406" s="317"/>
    </row>
    <row r="407" spans="1:12" x14ac:dyDescent="0.2">
      <c r="A407" s="333"/>
      <c r="B407" s="334"/>
      <c r="C407" s="73"/>
      <c r="D407" s="73"/>
      <c r="E407" s="73"/>
      <c r="F407" s="73"/>
      <c r="G407" s="73"/>
      <c r="H407" s="73"/>
      <c r="I407" s="73"/>
      <c r="J407" s="328"/>
      <c r="K407" s="328"/>
      <c r="L407" s="317"/>
    </row>
    <row r="408" spans="1:12" x14ac:dyDescent="0.2">
      <c r="A408" s="333"/>
      <c r="B408" s="334"/>
      <c r="C408" s="73"/>
      <c r="D408" s="73"/>
      <c r="E408" s="73"/>
      <c r="F408" s="73"/>
      <c r="G408" s="73"/>
      <c r="H408" s="73"/>
      <c r="I408" s="73"/>
      <c r="J408" s="328"/>
      <c r="K408" s="328"/>
      <c r="L408" s="317"/>
    </row>
    <row r="409" spans="1:12" x14ac:dyDescent="0.2">
      <c r="A409" s="333"/>
      <c r="B409" s="334"/>
      <c r="C409" s="73"/>
      <c r="D409" s="73"/>
      <c r="E409" s="73"/>
      <c r="F409" s="73"/>
      <c r="G409" s="73"/>
      <c r="H409" s="73"/>
      <c r="I409" s="73"/>
      <c r="J409" s="328"/>
      <c r="K409" s="328"/>
      <c r="L409" s="317"/>
    </row>
    <row r="410" spans="1:12" x14ac:dyDescent="0.2">
      <c r="A410" s="333"/>
      <c r="B410" s="334"/>
      <c r="C410" s="73"/>
      <c r="D410" s="73"/>
      <c r="E410" s="73"/>
      <c r="F410" s="73"/>
      <c r="G410" s="73"/>
      <c r="H410" s="73"/>
      <c r="I410" s="73"/>
      <c r="J410" s="328"/>
      <c r="K410" s="328"/>
      <c r="L410" s="317"/>
    </row>
    <row r="411" spans="1:12" x14ac:dyDescent="0.2">
      <c r="A411" s="333"/>
      <c r="B411" s="334"/>
      <c r="C411" s="73"/>
      <c r="D411" s="73"/>
      <c r="E411" s="73"/>
      <c r="F411" s="73"/>
      <c r="G411" s="73"/>
      <c r="H411" s="73"/>
      <c r="I411" s="73"/>
      <c r="J411" s="328"/>
      <c r="K411" s="328"/>
      <c r="L411" s="317"/>
    </row>
    <row r="412" spans="1:12" x14ac:dyDescent="0.2">
      <c r="A412" s="333"/>
      <c r="B412" s="334"/>
      <c r="C412" s="73"/>
      <c r="D412" s="73"/>
      <c r="E412" s="73"/>
      <c r="F412" s="73"/>
      <c r="G412" s="73"/>
      <c r="H412" s="73"/>
      <c r="I412" s="73"/>
      <c r="J412" s="328"/>
      <c r="K412" s="328"/>
      <c r="L412" s="317"/>
    </row>
    <row r="413" spans="1:12" x14ac:dyDescent="0.2">
      <c r="A413" s="333"/>
      <c r="B413" s="334"/>
      <c r="C413" s="73"/>
      <c r="D413" s="73"/>
      <c r="E413" s="73"/>
      <c r="F413" s="73"/>
      <c r="G413" s="73"/>
      <c r="H413" s="73"/>
      <c r="I413" s="73"/>
      <c r="J413" s="328"/>
      <c r="K413" s="328"/>
      <c r="L413" s="317"/>
    </row>
    <row r="414" spans="1:12" x14ac:dyDescent="0.2">
      <c r="A414" s="333"/>
      <c r="B414" s="334"/>
      <c r="C414" s="73"/>
      <c r="D414" s="73"/>
      <c r="E414" s="73"/>
      <c r="F414" s="73"/>
      <c r="G414" s="73"/>
      <c r="H414" s="73"/>
      <c r="I414" s="73"/>
      <c r="J414" s="328"/>
      <c r="K414" s="328"/>
      <c r="L414" s="317"/>
    </row>
    <row r="415" spans="1:12" x14ac:dyDescent="0.2">
      <c r="A415" s="333"/>
      <c r="B415" s="334"/>
      <c r="C415" s="73"/>
      <c r="D415" s="73"/>
      <c r="E415" s="73"/>
      <c r="F415" s="73"/>
      <c r="G415" s="73"/>
      <c r="H415" s="73"/>
      <c r="I415" s="73"/>
      <c r="J415" s="328"/>
      <c r="K415" s="328"/>
      <c r="L415" s="317"/>
    </row>
    <row r="416" spans="1:12" x14ac:dyDescent="0.2">
      <c r="A416" s="333"/>
      <c r="B416" s="334"/>
      <c r="C416" s="73"/>
      <c r="D416" s="73"/>
      <c r="E416" s="73"/>
      <c r="F416" s="73"/>
      <c r="G416" s="73"/>
      <c r="H416" s="73"/>
      <c r="I416" s="73"/>
      <c r="J416" s="328"/>
      <c r="K416" s="328"/>
      <c r="L416" s="317"/>
    </row>
    <row r="417" spans="1:12" x14ac:dyDescent="0.2">
      <c r="A417" s="333"/>
      <c r="B417" s="334"/>
      <c r="C417" s="73"/>
      <c r="D417" s="73"/>
      <c r="E417" s="73"/>
      <c r="F417" s="73"/>
      <c r="G417" s="73"/>
      <c r="H417" s="73"/>
      <c r="I417" s="73"/>
      <c r="J417" s="328"/>
      <c r="K417" s="328"/>
      <c r="L417" s="317"/>
    </row>
    <row r="418" spans="1:12" x14ac:dyDescent="0.2">
      <c r="A418" s="333"/>
      <c r="B418" s="334"/>
      <c r="C418" s="73"/>
      <c r="D418" s="73"/>
      <c r="E418" s="73"/>
      <c r="F418" s="73"/>
      <c r="G418" s="73"/>
      <c r="H418" s="73"/>
      <c r="I418" s="73"/>
      <c r="J418" s="328"/>
      <c r="K418" s="328"/>
      <c r="L418" s="317"/>
    </row>
    <row r="419" spans="1:12" x14ac:dyDescent="0.2">
      <c r="A419" s="333"/>
      <c r="B419" s="334"/>
      <c r="C419" s="73"/>
      <c r="D419" s="73"/>
      <c r="E419" s="73"/>
      <c r="F419" s="73"/>
      <c r="G419" s="73"/>
      <c r="H419" s="73"/>
      <c r="I419" s="73"/>
      <c r="J419" s="328"/>
      <c r="K419" s="328"/>
      <c r="L419" s="317"/>
    </row>
    <row r="420" spans="1:12" x14ac:dyDescent="0.2">
      <c r="A420" s="333"/>
      <c r="B420" s="334"/>
      <c r="C420" s="73"/>
      <c r="D420" s="73"/>
      <c r="E420" s="73"/>
      <c r="F420" s="73"/>
      <c r="G420" s="73"/>
      <c r="H420" s="73"/>
      <c r="I420" s="73"/>
      <c r="J420" s="328"/>
      <c r="K420" s="328"/>
      <c r="L420" s="317"/>
    </row>
    <row r="421" spans="1:12" x14ac:dyDescent="0.2">
      <c r="A421" s="333"/>
      <c r="B421" s="334"/>
      <c r="C421" s="73"/>
      <c r="D421" s="73"/>
      <c r="E421" s="73"/>
      <c r="F421" s="73"/>
      <c r="G421" s="73"/>
      <c r="H421" s="73"/>
      <c r="I421" s="73"/>
      <c r="J421" s="328"/>
      <c r="K421" s="328"/>
      <c r="L421" s="317"/>
    </row>
    <row r="422" spans="1:12" x14ac:dyDescent="0.2">
      <c r="A422" s="333"/>
      <c r="B422" s="334"/>
      <c r="C422" s="73"/>
      <c r="D422" s="73"/>
      <c r="E422" s="73"/>
      <c r="F422" s="73"/>
      <c r="G422" s="73"/>
      <c r="H422" s="73"/>
      <c r="I422" s="73"/>
      <c r="J422" s="328"/>
      <c r="K422" s="328"/>
      <c r="L422" s="317"/>
    </row>
    <row r="423" spans="1:12" x14ac:dyDescent="0.2">
      <c r="A423" s="333"/>
      <c r="B423" s="334"/>
      <c r="C423" s="73"/>
      <c r="D423" s="73"/>
      <c r="E423" s="73"/>
      <c r="F423" s="73"/>
      <c r="G423" s="73"/>
      <c r="H423" s="73"/>
      <c r="I423" s="73"/>
      <c r="J423" s="328"/>
      <c r="K423" s="328"/>
      <c r="L423" s="317"/>
    </row>
    <row r="424" spans="1:12" x14ac:dyDescent="0.2">
      <c r="A424" s="333"/>
      <c r="B424" s="334"/>
      <c r="C424" s="73"/>
      <c r="D424" s="73"/>
      <c r="E424" s="73"/>
      <c r="F424" s="73"/>
      <c r="G424" s="73"/>
      <c r="H424" s="73"/>
      <c r="I424" s="73"/>
      <c r="J424" s="328"/>
      <c r="K424" s="328"/>
      <c r="L424" s="317"/>
    </row>
    <row r="425" spans="1:12" x14ac:dyDescent="0.2">
      <c r="A425" s="333"/>
      <c r="B425" s="334"/>
      <c r="C425" s="73"/>
      <c r="D425" s="73"/>
      <c r="E425" s="73"/>
      <c r="F425" s="73"/>
      <c r="G425" s="73"/>
      <c r="H425" s="73"/>
      <c r="I425" s="73"/>
      <c r="J425" s="328"/>
      <c r="K425" s="328"/>
      <c r="L425" s="317"/>
    </row>
    <row r="426" spans="1:12" x14ac:dyDescent="0.2">
      <c r="A426" s="333"/>
      <c r="B426" s="334"/>
      <c r="C426" s="73"/>
      <c r="D426" s="73"/>
      <c r="E426" s="73"/>
      <c r="F426" s="73"/>
      <c r="G426" s="73"/>
      <c r="H426" s="73"/>
      <c r="I426" s="73"/>
      <c r="J426" s="328"/>
      <c r="K426" s="328"/>
      <c r="L426" s="317"/>
    </row>
    <row r="427" spans="1:12" x14ac:dyDescent="0.2">
      <c r="A427" s="333"/>
      <c r="B427" s="334"/>
      <c r="C427" s="73"/>
      <c r="D427" s="73"/>
      <c r="E427" s="73"/>
      <c r="F427" s="73"/>
      <c r="G427" s="73"/>
      <c r="H427" s="73"/>
      <c r="I427" s="73"/>
      <c r="J427" s="328"/>
      <c r="K427" s="328"/>
      <c r="L427" s="317"/>
    </row>
    <row r="428" spans="1:12" x14ac:dyDescent="0.2">
      <c r="A428" s="333"/>
      <c r="B428" s="334"/>
      <c r="C428" s="73"/>
      <c r="D428" s="73"/>
      <c r="E428" s="73"/>
      <c r="F428" s="73"/>
      <c r="G428" s="73"/>
      <c r="H428" s="73"/>
      <c r="I428" s="73"/>
      <c r="J428" s="328"/>
      <c r="K428" s="328"/>
      <c r="L428" s="317"/>
    </row>
    <row r="429" spans="1:12" x14ac:dyDescent="0.2">
      <c r="A429" s="333"/>
      <c r="B429" s="334"/>
      <c r="C429" s="73"/>
      <c r="D429" s="73"/>
      <c r="E429" s="73"/>
      <c r="F429" s="73"/>
      <c r="G429" s="73"/>
      <c r="H429" s="73"/>
      <c r="I429" s="73"/>
      <c r="J429" s="328"/>
      <c r="K429" s="328"/>
      <c r="L429" s="317"/>
    </row>
    <row r="430" spans="1:12" x14ac:dyDescent="0.2">
      <c r="A430" s="333"/>
      <c r="B430" s="334"/>
      <c r="C430" s="73"/>
      <c r="D430" s="73"/>
      <c r="E430" s="73"/>
      <c r="F430" s="73"/>
      <c r="G430" s="73"/>
      <c r="H430" s="73"/>
      <c r="I430" s="73"/>
      <c r="J430" s="328"/>
      <c r="K430" s="328"/>
      <c r="L430" s="317"/>
    </row>
    <row r="431" spans="1:12" x14ac:dyDescent="0.2">
      <c r="A431" s="333"/>
      <c r="B431" s="334"/>
      <c r="C431" s="73"/>
      <c r="D431" s="73"/>
      <c r="E431" s="73"/>
      <c r="F431" s="73"/>
      <c r="G431" s="73"/>
      <c r="H431" s="73"/>
      <c r="I431" s="73"/>
      <c r="J431" s="328"/>
      <c r="K431" s="328"/>
      <c r="L431" s="317"/>
    </row>
    <row r="432" spans="1:12" x14ac:dyDescent="0.2">
      <c r="A432" s="333"/>
      <c r="B432" s="334"/>
      <c r="C432" s="73"/>
      <c r="D432" s="73"/>
      <c r="E432" s="73"/>
      <c r="F432" s="73"/>
      <c r="G432" s="73"/>
      <c r="H432" s="73"/>
      <c r="I432" s="73"/>
      <c r="J432" s="328"/>
      <c r="K432" s="328"/>
      <c r="L432" s="317"/>
    </row>
    <row r="433" spans="1:12" x14ac:dyDescent="0.2">
      <c r="A433" s="333"/>
      <c r="B433" s="334"/>
      <c r="C433" s="73"/>
      <c r="D433" s="73"/>
      <c r="E433" s="73"/>
      <c r="F433" s="73"/>
      <c r="G433" s="73"/>
      <c r="H433" s="73"/>
      <c r="I433" s="73"/>
      <c r="J433" s="328"/>
      <c r="K433" s="328"/>
      <c r="L433" s="317"/>
    </row>
    <row r="434" spans="1:12" x14ac:dyDescent="0.2">
      <c r="A434" s="333"/>
      <c r="B434" s="334"/>
      <c r="C434" s="73"/>
      <c r="D434" s="73"/>
      <c r="E434" s="73"/>
      <c r="F434" s="73"/>
      <c r="G434" s="73"/>
      <c r="H434" s="73"/>
      <c r="I434" s="73"/>
      <c r="J434" s="328"/>
      <c r="K434" s="328"/>
      <c r="L434" s="317"/>
    </row>
    <row r="435" spans="1:12" x14ac:dyDescent="0.2">
      <c r="A435" s="333"/>
      <c r="B435" s="334"/>
      <c r="C435" s="73"/>
      <c r="D435" s="73"/>
      <c r="E435" s="73"/>
      <c r="F435" s="73"/>
      <c r="G435" s="73"/>
      <c r="H435" s="73"/>
      <c r="I435" s="73"/>
      <c r="J435" s="328"/>
      <c r="K435" s="328"/>
      <c r="L435" s="317"/>
    </row>
    <row r="436" spans="1:12" x14ac:dyDescent="0.2">
      <c r="A436" s="333"/>
      <c r="B436" s="334"/>
      <c r="C436" s="73"/>
      <c r="D436" s="73"/>
      <c r="E436" s="73"/>
      <c r="F436" s="73"/>
      <c r="G436" s="73"/>
      <c r="H436" s="73"/>
      <c r="I436" s="73"/>
      <c r="J436" s="328"/>
      <c r="K436" s="328"/>
      <c r="L436" s="317"/>
    </row>
    <row r="437" spans="1:12" x14ac:dyDescent="0.2">
      <c r="A437" s="333"/>
      <c r="B437" s="334"/>
      <c r="C437" s="73"/>
      <c r="D437" s="73"/>
      <c r="E437" s="73"/>
      <c r="F437" s="73"/>
      <c r="G437" s="73"/>
      <c r="H437" s="73"/>
      <c r="I437" s="73"/>
      <c r="J437" s="328"/>
      <c r="K437" s="328"/>
      <c r="L437" s="317"/>
    </row>
    <row r="438" spans="1:12" x14ac:dyDescent="0.2">
      <c r="A438" s="333"/>
      <c r="B438" s="334"/>
      <c r="C438" s="73"/>
      <c r="D438" s="73"/>
      <c r="E438" s="73"/>
      <c r="F438" s="73"/>
      <c r="G438" s="73"/>
      <c r="H438" s="73"/>
      <c r="I438" s="73"/>
      <c r="J438" s="328"/>
      <c r="K438" s="328"/>
      <c r="L438" s="317"/>
    </row>
    <row r="439" spans="1:12" x14ac:dyDescent="0.2">
      <c r="A439" s="333"/>
      <c r="B439" s="334"/>
      <c r="C439" s="73"/>
      <c r="D439" s="73"/>
      <c r="E439" s="73"/>
      <c r="F439" s="73"/>
      <c r="G439" s="73"/>
      <c r="H439" s="73"/>
      <c r="I439" s="73"/>
      <c r="J439" s="328"/>
      <c r="K439" s="328"/>
      <c r="L439" s="317"/>
    </row>
    <row r="440" spans="1:12" x14ac:dyDescent="0.2">
      <c r="A440" s="333"/>
      <c r="B440" s="334"/>
      <c r="C440" s="73"/>
      <c r="D440" s="73"/>
      <c r="E440" s="73"/>
      <c r="F440" s="73"/>
      <c r="G440" s="73"/>
      <c r="H440" s="73"/>
      <c r="I440" s="73"/>
      <c r="J440" s="328"/>
      <c r="K440" s="328"/>
      <c r="L440" s="317"/>
    </row>
    <row r="441" spans="1:12" x14ac:dyDescent="0.2">
      <c r="A441" s="333"/>
      <c r="B441" s="334"/>
      <c r="C441" s="73"/>
      <c r="D441" s="73"/>
      <c r="E441" s="73"/>
      <c r="F441" s="73"/>
      <c r="G441" s="73"/>
      <c r="H441" s="73"/>
      <c r="I441" s="73"/>
      <c r="J441" s="328"/>
      <c r="K441" s="328"/>
      <c r="L441" s="317"/>
    </row>
    <row r="442" spans="1:12" x14ac:dyDescent="0.2">
      <c r="A442" s="333"/>
      <c r="B442" s="334"/>
      <c r="C442" s="73"/>
      <c r="D442" s="73"/>
      <c r="E442" s="73"/>
      <c r="F442" s="73"/>
      <c r="G442" s="73"/>
      <c r="H442" s="73"/>
      <c r="I442" s="73"/>
      <c r="J442" s="328"/>
      <c r="K442" s="328"/>
      <c r="L442" s="317"/>
    </row>
    <row r="443" spans="1:12" x14ac:dyDescent="0.2">
      <c r="A443" s="333"/>
      <c r="B443" s="334"/>
      <c r="C443" s="73"/>
      <c r="D443" s="73"/>
      <c r="E443" s="73"/>
      <c r="F443" s="73"/>
      <c r="G443" s="73"/>
      <c r="H443" s="73"/>
      <c r="I443" s="73"/>
      <c r="J443" s="328"/>
      <c r="K443" s="328"/>
      <c r="L443" s="317"/>
    </row>
    <row r="444" spans="1:12" x14ac:dyDescent="0.2">
      <c r="A444" s="333"/>
      <c r="B444" s="334"/>
      <c r="C444" s="73"/>
      <c r="D444" s="73"/>
      <c r="E444" s="73"/>
      <c r="F444" s="73"/>
      <c r="G444" s="73"/>
      <c r="H444" s="73"/>
      <c r="I444" s="73"/>
      <c r="J444" s="328"/>
      <c r="K444" s="328"/>
      <c r="L444" s="317"/>
    </row>
    <row r="445" spans="1:12" x14ac:dyDescent="0.2">
      <c r="A445" s="333"/>
      <c r="B445" s="334"/>
      <c r="C445" s="73"/>
      <c r="D445" s="73"/>
      <c r="E445" s="73"/>
      <c r="F445" s="73"/>
      <c r="G445" s="73"/>
      <c r="H445" s="73"/>
      <c r="I445" s="73"/>
      <c r="J445" s="328"/>
      <c r="K445" s="328"/>
      <c r="L445" s="317"/>
    </row>
    <row r="446" spans="1:12" x14ac:dyDescent="0.2">
      <c r="A446" s="333"/>
      <c r="B446" s="334"/>
      <c r="C446" s="73"/>
      <c r="D446" s="73"/>
      <c r="E446" s="73"/>
      <c r="F446" s="73"/>
      <c r="G446" s="73"/>
      <c r="H446" s="73"/>
      <c r="I446" s="73"/>
      <c r="J446" s="328"/>
      <c r="K446" s="328"/>
      <c r="L446" s="317"/>
    </row>
    <row r="447" spans="1:12" x14ac:dyDescent="0.2">
      <c r="A447" s="333"/>
      <c r="B447" s="334"/>
      <c r="C447" s="73"/>
      <c r="D447" s="73"/>
      <c r="E447" s="73"/>
      <c r="F447" s="73"/>
      <c r="G447" s="73"/>
      <c r="H447" s="73"/>
      <c r="I447" s="73"/>
      <c r="J447" s="328"/>
      <c r="K447" s="328"/>
      <c r="L447" s="317"/>
    </row>
    <row r="448" spans="1:12" x14ac:dyDescent="0.2">
      <c r="A448" s="333"/>
      <c r="B448" s="334"/>
      <c r="C448" s="73"/>
      <c r="D448" s="73"/>
      <c r="E448" s="73"/>
      <c r="F448" s="73"/>
      <c r="G448" s="73"/>
      <c r="H448" s="73"/>
      <c r="I448" s="73"/>
      <c r="J448" s="328"/>
      <c r="K448" s="328"/>
      <c r="L448" s="317"/>
    </row>
    <row r="449" spans="1:12" x14ac:dyDescent="0.2">
      <c r="A449" s="333"/>
      <c r="B449" s="334"/>
      <c r="C449" s="73"/>
      <c r="D449" s="73"/>
      <c r="E449" s="73"/>
      <c r="F449" s="73"/>
      <c r="G449" s="73"/>
      <c r="H449" s="73"/>
      <c r="I449" s="73"/>
      <c r="J449" s="328"/>
      <c r="K449" s="328"/>
      <c r="L449" s="317"/>
    </row>
    <row r="450" spans="1:12" x14ac:dyDescent="0.2">
      <c r="A450" s="333"/>
      <c r="B450" s="334"/>
      <c r="C450" s="73"/>
      <c r="D450" s="73"/>
      <c r="E450" s="73"/>
      <c r="F450" s="73"/>
      <c r="G450" s="73"/>
      <c r="H450" s="73"/>
      <c r="I450" s="73"/>
      <c r="J450" s="328"/>
      <c r="K450" s="328"/>
      <c r="L450" s="317"/>
    </row>
    <row r="451" spans="1:12" x14ac:dyDescent="0.2">
      <c r="A451" s="333"/>
      <c r="B451" s="334"/>
      <c r="C451" s="73"/>
      <c r="D451" s="73"/>
      <c r="E451" s="73"/>
      <c r="F451" s="73"/>
      <c r="G451" s="73"/>
      <c r="H451" s="73"/>
      <c r="I451" s="73"/>
      <c r="J451" s="328"/>
      <c r="K451" s="328"/>
      <c r="L451" s="317"/>
    </row>
    <row r="452" spans="1:12" x14ac:dyDescent="0.2">
      <c r="A452" s="333"/>
      <c r="B452" s="334"/>
      <c r="C452" s="73"/>
      <c r="D452" s="73"/>
      <c r="E452" s="73"/>
      <c r="F452" s="73"/>
      <c r="G452" s="73"/>
      <c r="H452" s="73"/>
      <c r="I452" s="73"/>
      <c r="J452" s="328"/>
      <c r="K452" s="328"/>
      <c r="L452" s="317"/>
    </row>
    <row r="453" spans="1:12" x14ac:dyDescent="0.2">
      <c r="A453" s="333"/>
      <c r="B453" s="334"/>
      <c r="C453" s="73"/>
      <c r="D453" s="73"/>
      <c r="E453" s="73"/>
      <c r="F453" s="73"/>
      <c r="G453" s="73"/>
      <c r="H453" s="73"/>
      <c r="I453" s="73"/>
      <c r="J453" s="328"/>
      <c r="K453" s="328"/>
      <c r="L453" s="317"/>
    </row>
    <row r="454" spans="1:12" x14ac:dyDescent="0.2">
      <c r="A454" s="333"/>
      <c r="B454" s="334"/>
      <c r="C454" s="73"/>
      <c r="D454" s="73"/>
      <c r="E454" s="73"/>
      <c r="F454" s="73"/>
      <c r="G454" s="73"/>
      <c r="H454" s="73"/>
      <c r="I454" s="73"/>
      <c r="J454" s="328"/>
      <c r="K454" s="328"/>
      <c r="L454" s="317"/>
    </row>
    <row r="455" spans="1:12" x14ac:dyDescent="0.2">
      <c r="A455" s="333"/>
      <c r="B455" s="334"/>
      <c r="C455" s="73"/>
      <c r="D455" s="73"/>
      <c r="E455" s="73"/>
      <c r="F455" s="73"/>
      <c r="G455" s="73"/>
      <c r="H455" s="73"/>
      <c r="I455" s="73"/>
      <c r="J455" s="328"/>
      <c r="K455" s="328"/>
      <c r="L455" s="317"/>
    </row>
    <row r="456" spans="1:12" x14ac:dyDescent="0.2">
      <c r="A456" s="333"/>
      <c r="B456" s="334"/>
      <c r="C456" s="73"/>
      <c r="D456" s="73"/>
      <c r="E456" s="73"/>
      <c r="F456" s="73"/>
      <c r="G456" s="73"/>
      <c r="H456" s="73"/>
      <c r="I456" s="73"/>
      <c r="J456" s="328"/>
      <c r="K456" s="328"/>
      <c r="L456" s="317"/>
    </row>
    <row r="457" spans="1:12" x14ac:dyDescent="0.2">
      <c r="A457" s="333"/>
      <c r="B457" s="334"/>
      <c r="C457" s="73"/>
      <c r="D457" s="73"/>
      <c r="E457" s="73"/>
      <c r="F457" s="73"/>
      <c r="G457" s="73"/>
      <c r="H457" s="73"/>
      <c r="I457" s="73"/>
      <c r="J457" s="328"/>
      <c r="K457" s="328"/>
      <c r="L457" s="317"/>
    </row>
    <row r="458" spans="1:12" x14ac:dyDescent="0.2">
      <c r="A458" s="333"/>
      <c r="B458" s="334"/>
      <c r="C458" s="73"/>
      <c r="D458" s="73"/>
      <c r="E458" s="73"/>
      <c r="F458" s="73"/>
      <c r="G458" s="73"/>
      <c r="H458" s="73"/>
      <c r="I458" s="73"/>
      <c r="J458" s="328"/>
      <c r="K458" s="328"/>
      <c r="L458" s="317"/>
    </row>
    <row r="459" spans="1:12" x14ac:dyDescent="0.2">
      <c r="A459" s="333"/>
      <c r="B459" s="334"/>
      <c r="C459" s="73"/>
      <c r="D459" s="73"/>
      <c r="E459" s="73"/>
      <c r="F459" s="73"/>
      <c r="G459" s="73"/>
      <c r="H459" s="73"/>
      <c r="I459" s="73"/>
      <c r="J459" s="328"/>
      <c r="K459" s="328"/>
      <c r="L459" s="317"/>
    </row>
    <row r="460" spans="1:12" x14ac:dyDescent="0.2">
      <c r="A460" s="333"/>
      <c r="B460" s="334"/>
      <c r="C460" s="73"/>
      <c r="D460" s="73"/>
      <c r="E460" s="73"/>
      <c r="F460" s="73"/>
      <c r="G460" s="73"/>
      <c r="H460" s="73"/>
      <c r="I460" s="73"/>
      <c r="J460" s="328"/>
      <c r="K460" s="328"/>
      <c r="L460" s="317"/>
    </row>
    <row r="461" spans="1:12" x14ac:dyDescent="0.2">
      <c r="A461" s="333"/>
      <c r="B461" s="334"/>
      <c r="C461" s="73"/>
      <c r="D461" s="73"/>
      <c r="E461" s="73"/>
      <c r="F461" s="73"/>
      <c r="G461" s="73"/>
      <c r="H461" s="73"/>
      <c r="I461" s="73"/>
      <c r="J461" s="328"/>
      <c r="K461" s="328"/>
      <c r="L461" s="317"/>
    </row>
    <row r="462" spans="1:12" x14ac:dyDescent="0.2">
      <c r="A462" s="333"/>
      <c r="B462" s="334"/>
      <c r="C462" s="73"/>
      <c r="D462" s="73"/>
      <c r="E462" s="73"/>
      <c r="F462" s="73"/>
      <c r="G462" s="73"/>
      <c r="H462" s="73"/>
      <c r="I462" s="73"/>
      <c r="J462" s="328"/>
      <c r="K462" s="328"/>
      <c r="L462" s="317"/>
    </row>
    <row r="463" spans="1:12" x14ac:dyDescent="0.2">
      <c r="A463" s="333"/>
      <c r="B463" s="334"/>
      <c r="C463" s="73"/>
      <c r="D463" s="73"/>
      <c r="E463" s="73"/>
      <c r="F463" s="73"/>
      <c r="G463" s="73"/>
      <c r="H463" s="73"/>
      <c r="I463" s="73"/>
      <c r="J463" s="328"/>
      <c r="K463" s="328"/>
      <c r="L463" s="317"/>
    </row>
    <row r="464" spans="1:12" x14ac:dyDescent="0.2">
      <c r="A464" s="333"/>
      <c r="B464" s="334"/>
      <c r="C464" s="73"/>
      <c r="D464" s="73"/>
      <c r="E464" s="73"/>
      <c r="F464" s="73"/>
      <c r="G464" s="73"/>
      <c r="H464" s="73"/>
      <c r="I464" s="73"/>
      <c r="J464" s="328"/>
      <c r="K464" s="328"/>
      <c r="L464" s="317"/>
    </row>
    <row r="465" spans="1:12" x14ac:dyDescent="0.2">
      <c r="A465" s="333"/>
      <c r="B465" s="334"/>
      <c r="C465" s="73"/>
      <c r="D465" s="73"/>
      <c r="E465" s="73"/>
      <c r="F465" s="73"/>
      <c r="G465" s="73"/>
      <c r="H465" s="73"/>
      <c r="I465" s="73"/>
      <c r="J465" s="328"/>
      <c r="K465" s="328"/>
      <c r="L465" s="317"/>
    </row>
    <row r="466" spans="1:12" x14ac:dyDescent="0.2">
      <c r="A466" s="333"/>
      <c r="B466" s="334"/>
      <c r="C466" s="73"/>
      <c r="D466" s="73"/>
      <c r="E466" s="73"/>
      <c r="F466" s="73"/>
      <c r="G466" s="73"/>
      <c r="H466" s="73"/>
      <c r="I466" s="73"/>
      <c r="J466" s="328"/>
      <c r="K466" s="328"/>
      <c r="L466" s="317"/>
    </row>
    <row r="467" spans="1:12" x14ac:dyDescent="0.2">
      <c r="A467" s="333"/>
      <c r="B467" s="334"/>
      <c r="C467" s="73"/>
      <c r="D467" s="73"/>
      <c r="E467" s="73"/>
      <c r="F467" s="73"/>
      <c r="G467" s="73"/>
      <c r="H467" s="73"/>
      <c r="I467" s="73"/>
      <c r="J467" s="328"/>
      <c r="K467" s="328"/>
      <c r="L467" s="317"/>
    </row>
    <row r="468" spans="1:12" x14ac:dyDescent="0.2">
      <c r="A468" s="333"/>
      <c r="B468" s="334"/>
      <c r="C468" s="73"/>
      <c r="D468" s="73"/>
      <c r="E468" s="73"/>
      <c r="F468" s="73"/>
      <c r="G468" s="73"/>
      <c r="H468" s="73"/>
      <c r="I468" s="73"/>
      <c r="J468" s="328"/>
      <c r="K468" s="328"/>
      <c r="L468" s="317"/>
    </row>
    <row r="469" spans="1:12" x14ac:dyDescent="0.2">
      <c r="A469" s="333"/>
      <c r="B469" s="334"/>
      <c r="C469" s="73"/>
      <c r="D469" s="73"/>
      <c r="E469" s="73"/>
      <c r="F469" s="73"/>
      <c r="G469" s="73"/>
      <c r="H469" s="73"/>
      <c r="I469" s="73"/>
      <c r="J469" s="328"/>
      <c r="K469" s="328"/>
      <c r="L469" s="317"/>
    </row>
    <row r="470" spans="1:12" x14ac:dyDescent="0.2">
      <c r="A470" s="333"/>
      <c r="B470" s="334"/>
      <c r="C470" s="73"/>
      <c r="D470" s="73"/>
      <c r="E470" s="73"/>
      <c r="F470" s="73"/>
      <c r="G470" s="73"/>
      <c r="H470" s="73"/>
      <c r="I470" s="73"/>
      <c r="J470" s="328"/>
      <c r="K470" s="328"/>
      <c r="L470" s="317"/>
    </row>
    <row r="471" spans="1:12" x14ac:dyDescent="0.2">
      <c r="A471" s="333"/>
      <c r="B471" s="334"/>
      <c r="C471" s="73"/>
      <c r="D471" s="73"/>
      <c r="E471" s="73"/>
      <c r="F471" s="73"/>
      <c r="G471" s="73"/>
      <c r="H471" s="73"/>
      <c r="I471" s="73"/>
      <c r="J471" s="328"/>
      <c r="K471" s="328"/>
      <c r="L471" s="317"/>
    </row>
    <row r="472" spans="1:12" x14ac:dyDescent="0.2">
      <c r="A472" s="333"/>
      <c r="B472" s="334"/>
      <c r="C472" s="73"/>
      <c r="D472" s="73"/>
      <c r="E472" s="73"/>
      <c r="F472" s="73"/>
      <c r="G472" s="73"/>
      <c r="H472" s="73"/>
      <c r="I472" s="73"/>
      <c r="J472" s="328"/>
      <c r="K472" s="328"/>
      <c r="L472" s="317"/>
    </row>
    <row r="473" spans="1:12" x14ac:dyDescent="0.2">
      <c r="A473" s="333"/>
      <c r="B473" s="334"/>
      <c r="C473" s="73"/>
      <c r="D473" s="73"/>
      <c r="E473" s="73"/>
      <c r="F473" s="73"/>
      <c r="G473" s="73"/>
      <c r="H473" s="73"/>
      <c r="I473" s="73"/>
      <c r="J473" s="328"/>
      <c r="K473" s="328"/>
      <c r="L473" s="317"/>
    </row>
    <row r="474" spans="1:12" x14ac:dyDescent="0.2">
      <c r="A474" s="333"/>
      <c r="B474" s="334"/>
      <c r="C474" s="73"/>
      <c r="D474" s="73"/>
      <c r="E474" s="73"/>
      <c r="F474" s="73"/>
      <c r="G474" s="73"/>
      <c r="H474" s="73"/>
      <c r="I474" s="73"/>
      <c r="J474" s="328"/>
      <c r="K474" s="328"/>
      <c r="L474" s="317"/>
    </row>
    <row r="475" spans="1:12" x14ac:dyDescent="0.2">
      <c r="A475" s="333"/>
      <c r="B475" s="334"/>
      <c r="C475" s="73"/>
      <c r="D475" s="73"/>
      <c r="E475" s="73"/>
      <c r="F475" s="73"/>
      <c r="G475" s="73"/>
      <c r="H475" s="73"/>
      <c r="I475" s="73"/>
      <c r="J475" s="328"/>
      <c r="K475" s="328"/>
      <c r="L475" s="317"/>
    </row>
    <row r="476" spans="1:12" x14ac:dyDescent="0.2">
      <c r="A476" s="333"/>
      <c r="B476" s="334"/>
      <c r="C476" s="73"/>
      <c r="D476" s="73"/>
      <c r="E476" s="73"/>
      <c r="F476" s="73"/>
      <c r="G476" s="73"/>
      <c r="H476" s="73"/>
      <c r="I476" s="73"/>
      <c r="J476" s="328"/>
      <c r="K476" s="328"/>
      <c r="L476" s="317"/>
    </row>
    <row r="477" spans="1:12" x14ac:dyDescent="0.2">
      <c r="A477" s="333"/>
      <c r="B477" s="334"/>
      <c r="C477" s="73"/>
      <c r="D477" s="73"/>
      <c r="E477" s="73"/>
      <c r="F477" s="73"/>
      <c r="G477" s="73"/>
      <c r="H477" s="73"/>
      <c r="I477" s="73"/>
      <c r="J477" s="328"/>
      <c r="K477" s="328"/>
      <c r="L477" s="317"/>
    </row>
    <row r="478" spans="1:12" x14ac:dyDescent="0.2">
      <c r="A478" s="333"/>
      <c r="B478" s="334"/>
      <c r="C478" s="73"/>
      <c r="D478" s="73"/>
      <c r="E478" s="73"/>
      <c r="F478" s="73"/>
      <c r="G478" s="73"/>
      <c r="H478" s="73"/>
      <c r="I478" s="73"/>
      <c r="J478" s="328"/>
      <c r="K478" s="328"/>
      <c r="L478" s="317"/>
    </row>
    <row r="479" spans="1:12" x14ac:dyDescent="0.2">
      <c r="A479" s="333"/>
      <c r="B479" s="334"/>
      <c r="C479" s="73"/>
      <c r="D479" s="73"/>
      <c r="E479" s="73"/>
      <c r="F479" s="73"/>
      <c r="G479" s="73"/>
      <c r="H479" s="73"/>
      <c r="I479" s="73"/>
      <c r="J479" s="328"/>
      <c r="K479" s="328"/>
      <c r="L479" s="317"/>
    </row>
    <row r="480" spans="1:12" x14ac:dyDescent="0.2">
      <c r="A480" s="333"/>
      <c r="B480" s="334"/>
      <c r="C480" s="73"/>
      <c r="D480" s="73"/>
      <c r="E480" s="73"/>
      <c r="F480" s="73"/>
      <c r="G480" s="73"/>
      <c r="H480" s="73"/>
      <c r="I480" s="73"/>
      <c r="J480" s="328"/>
      <c r="K480" s="328"/>
      <c r="L480" s="317"/>
    </row>
    <row r="481" spans="1:12" x14ac:dyDescent="0.2">
      <c r="A481" s="333"/>
      <c r="B481" s="334"/>
      <c r="C481" s="73"/>
      <c r="D481" s="73"/>
      <c r="E481" s="73"/>
      <c r="F481" s="73"/>
      <c r="G481" s="73"/>
      <c r="H481" s="73"/>
      <c r="I481" s="73"/>
      <c r="J481" s="328"/>
      <c r="K481" s="328"/>
      <c r="L481" s="317"/>
    </row>
    <row r="482" spans="1:12" x14ac:dyDescent="0.2">
      <c r="A482" s="333"/>
      <c r="B482" s="334"/>
      <c r="C482" s="73"/>
      <c r="D482" s="73"/>
      <c r="E482" s="73"/>
      <c r="F482" s="73"/>
      <c r="G482" s="73"/>
      <c r="H482" s="73"/>
      <c r="I482" s="73"/>
      <c r="J482" s="328"/>
      <c r="K482" s="328"/>
      <c r="L482" s="317"/>
    </row>
    <row r="483" spans="1:12" x14ac:dyDescent="0.2">
      <c r="B483" s="318"/>
      <c r="C483" s="315"/>
      <c r="D483" s="73"/>
      <c r="E483" s="73"/>
      <c r="F483" s="73"/>
      <c r="G483" s="73"/>
      <c r="H483" s="73"/>
      <c r="I483" s="73"/>
      <c r="J483" s="328"/>
      <c r="K483" s="328"/>
      <c r="L483" s="317"/>
    </row>
    <row r="484" spans="1:12" x14ac:dyDescent="0.2">
      <c r="B484" s="318"/>
      <c r="C484" s="315"/>
      <c r="D484" s="315"/>
      <c r="E484" s="315"/>
      <c r="F484" s="315"/>
      <c r="G484" s="315"/>
      <c r="H484" s="315"/>
      <c r="I484" s="315"/>
      <c r="J484" s="316"/>
      <c r="K484" s="316"/>
      <c r="L484" s="317"/>
    </row>
    <row r="485" spans="1:12" x14ac:dyDescent="0.2">
      <c r="B485" s="318"/>
      <c r="C485" s="315"/>
      <c r="D485" s="315"/>
      <c r="E485" s="315"/>
      <c r="F485" s="315"/>
      <c r="G485" s="315"/>
      <c r="H485" s="315"/>
      <c r="I485" s="315"/>
      <c r="J485" s="316"/>
      <c r="K485" s="316"/>
      <c r="L485" s="317"/>
    </row>
    <row r="486" spans="1:12" x14ac:dyDescent="0.2">
      <c r="B486" s="318"/>
      <c r="C486" s="315"/>
      <c r="D486" s="315"/>
      <c r="E486" s="315"/>
      <c r="F486" s="315"/>
      <c r="G486" s="315"/>
      <c r="H486" s="315"/>
      <c r="I486" s="315"/>
      <c r="J486" s="316"/>
      <c r="K486" s="316"/>
      <c r="L486" s="317"/>
    </row>
    <row r="487" spans="1:12" x14ac:dyDescent="0.2">
      <c r="D487" s="315"/>
      <c r="E487" s="315"/>
      <c r="F487" s="315"/>
      <c r="G487" s="315"/>
      <c r="H487" s="315"/>
      <c r="I487" s="315"/>
      <c r="J487" s="316"/>
      <c r="K487" s="316"/>
      <c r="L487" s="317"/>
    </row>
  </sheetData>
  <sheetProtection algorithmName="SHA-512" hashValue="BBdB0xRkpcisQql2bp00T9Ices+NZzPN3eCK53JeNc1sZPmeFlKMGNEg/FFiCFYK4hnqsjxntpXgexRfEpI/2w==" saltValue="rrRhc9QdDBvHKgSGPv3XVw==" spinCount="100000" sheet="1" formatColumns="0"/>
  <mergeCells count="25">
    <mergeCell ref="B70:I70"/>
    <mergeCell ref="A99:A100"/>
    <mergeCell ref="D97:D101"/>
    <mergeCell ref="B42:I42"/>
    <mergeCell ref="B57:I57"/>
    <mergeCell ref="F92:J92"/>
    <mergeCell ref="F93:J93"/>
    <mergeCell ref="D88:H88"/>
    <mergeCell ref="D89:H89"/>
    <mergeCell ref="D90:H90"/>
    <mergeCell ref="B76:I76"/>
    <mergeCell ref="A50:A51"/>
    <mergeCell ref="D91:J91"/>
    <mergeCell ref="B14:K14"/>
    <mergeCell ref="B11:I11"/>
    <mergeCell ref="E3:E4"/>
    <mergeCell ref="H3:H4"/>
    <mergeCell ref="I3:I4"/>
    <mergeCell ref="B3:B4"/>
    <mergeCell ref="N1:S2"/>
    <mergeCell ref="A1:K1"/>
    <mergeCell ref="C3:D3"/>
    <mergeCell ref="F3:G3"/>
    <mergeCell ref="B5:I5"/>
    <mergeCell ref="A3:A4"/>
  </mergeCells>
  <phoneticPr fontId="11" type="noConversion"/>
  <conditionalFormatting sqref="N97:Q97">
    <cfRule type="cellIs" dxfId="5" priority="2" operator="equal">
      <formula>"error"</formula>
    </cfRule>
  </conditionalFormatting>
  <conditionalFormatting sqref="R77:R80 S83:S97">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R16:S29 S30:S31 R32:S35 S36:S37 R38:S40 S41 R42:S55 S56 R57:S57 S58 R59:S60 S61 R62:S68 S69 R70:S72 S73:S75 R76:S76 S77:S81 R82:S82 R98:S100">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3"/>
  <dimension ref="A1:I93"/>
  <sheetViews>
    <sheetView workbookViewId="0">
      <selection activeCell="E75" sqref="E75"/>
    </sheetView>
  </sheetViews>
  <sheetFormatPr defaultColWidth="8.85546875" defaultRowHeight="12" x14ac:dyDescent="0.2"/>
  <cols>
    <col min="1" max="1" width="12.140625" style="2" customWidth="1"/>
    <col min="2" max="2" width="26.140625" style="129" customWidth="1"/>
    <col min="3" max="3" width="15.28515625" style="126" customWidth="1"/>
    <col min="4" max="4" width="16" style="126" customWidth="1"/>
    <col min="5" max="5" width="18.28515625" style="126" customWidth="1"/>
    <col min="6" max="6" width="12.85546875" style="126" customWidth="1"/>
    <col min="7" max="7" width="17.42578125" style="126" customWidth="1"/>
    <col min="8" max="8" width="14.5703125" style="126" customWidth="1"/>
    <col min="9" max="9" width="13.28515625" style="126" customWidth="1"/>
    <col min="10" max="16384" width="8.85546875" style="126"/>
  </cols>
  <sheetData>
    <row r="1" spans="1:9" x14ac:dyDescent="0.2">
      <c r="A1" s="422" t="s">
        <v>366</v>
      </c>
      <c r="B1" s="423" t="s">
        <v>367</v>
      </c>
      <c r="C1" s="421" t="s">
        <v>3</v>
      </c>
      <c r="D1" s="421"/>
      <c r="E1" s="421" t="s">
        <v>30</v>
      </c>
      <c r="F1" s="421" t="s">
        <v>4</v>
      </c>
      <c r="G1" s="421"/>
      <c r="H1" s="421" t="s">
        <v>31</v>
      </c>
      <c r="I1" s="421" t="s">
        <v>0</v>
      </c>
    </row>
    <row r="2" spans="1:9" ht="60" x14ac:dyDescent="0.2">
      <c r="A2" s="422"/>
      <c r="B2" s="423"/>
      <c r="C2" s="125" t="s">
        <v>39</v>
      </c>
      <c r="D2" s="125" t="s">
        <v>155</v>
      </c>
      <c r="E2" s="421"/>
      <c r="F2" s="125" t="s">
        <v>40</v>
      </c>
      <c r="G2" s="125" t="s">
        <v>41</v>
      </c>
      <c r="H2" s="421"/>
      <c r="I2" s="421"/>
    </row>
    <row r="3" spans="1:9" ht="26.45" customHeight="1" x14ac:dyDescent="0.2">
      <c r="A3" s="424" t="s">
        <v>252</v>
      </c>
      <c r="B3" s="131" t="s">
        <v>330</v>
      </c>
      <c r="C3" s="127">
        <f>Buget_cerere!C6</f>
        <v>0</v>
      </c>
      <c r="D3" s="127">
        <f>Buget_cerere!D6</f>
        <v>0</v>
      </c>
      <c r="E3" s="127">
        <f>Buget_cerere!E6</f>
        <v>0</v>
      </c>
      <c r="F3" s="127">
        <f>Buget_cerere!F6</f>
        <v>0</v>
      </c>
      <c r="G3" s="127">
        <f>Buget_cerere!G6</f>
        <v>0</v>
      </c>
      <c r="H3" s="127">
        <f>Buget_cerere!H6</f>
        <v>0</v>
      </c>
      <c r="I3" s="127">
        <f>Buget_cerere!I6</f>
        <v>0</v>
      </c>
    </row>
    <row r="4" spans="1:9" ht="48" x14ac:dyDescent="0.2">
      <c r="A4" s="424"/>
      <c r="B4" s="131" t="s">
        <v>275</v>
      </c>
      <c r="C4" s="127">
        <f>Buget_cerere!C49</f>
        <v>0</v>
      </c>
      <c r="D4" s="127">
        <f>Buget_cerere!D49</f>
        <v>0</v>
      </c>
      <c r="E4" s="127">
        <f>Buget_cerere!E49</f>
        <v>0</v>
      </c>
      <c r="F4" s="127">
        <f>Buget_cerere!F49</f>
        <v>0</v>
      </c>
      <c r="G4" s="127">
        <f>Buget_cerere!G49</f>
        <v>0</v>
      </c>
      <c r="H4" s="127">
        <f>Buget_cerere!H49</f>
        <v>0</v>
      </c>
      <c r="I4" s="127">
        <f>Buget_cerere!I49</f>
        <v>0</v>
      </c>
    </row>
    <row r="5" spans="1:9" ht="15" customHeight="1" x14ac:dyDescent="0.2">
      <c r="A5" s="424"/>
      <c r="B5" s="131" t="s">
        <v>285</v>
      </c>
      <c r="C5" s="127">
        <f>Buget_cerere!C52</f>
        <v>0</v>
      </c>
      <c r="D5" s="127">
        <f>Buget_cerere!D52</f>
        <v>0</v>
      </c>
      <c r="E5" s="127">
        <f>Buget_cerere!E52</f>
        <v>0</v>
      </c>
      <c r="F5" s="127">
        <f>Buget_cerere!F52</f>
        <v>0</v>
      </c>
      <c r="G5" s="127">
        <f>Buget_cerere!G52</f>
        <v>0</v>
      </c>
      <c r="H5" s="127">
        <f>Buget_cerere!H52</f>
        <v>0</v>
      </c>
      <c r="I5" s="127">
        <f>Buget_cerere!I52</f>
        <v>0</v>
      </c>
    </row>
    <row r="6" spans="1:9" ht="14.45" customHeight="1" x14ac:dyDescent="0.2">
      <c r="A6" s="424"/>
      <c r="B6" s="131" t="s">
        <v>287</v>
      </c>
      <c r="C6" s="127">
        <f>Buget_cerere!C54</f>
        <v>0</v>
      </c>
      <c r="D6" s="127">
        <f>Buget_cerere!D54</f>
        <v>0</v>
      </c>
      <c r="E6" s="127">
        <f>Buget_cerere!E54</f>
        <v>0</v>
      </c>
      <c r="F6" s="127">
        <f>Buget_cerere!F54</f>
        <v>0</v>
      </c>
      <c r="G6" s="127">
        <f>Buget_cerere!G54</f>
        <v>0</v>
      </c>
      <c r="H6" s="127">
        <f>Buget_cerere!H54</f>
        <v>0</v>
      </c>
      <c r="I6" s="127">
        <f>Buget_cerere!I54</f>
        <v>0</v>
      </c>
    </row>
    <row r="7" spans="1:9" ht="24" hidden="1" x14ac:dyDescent="0.2">
      <c r="A7" s="424"/>
      <c r="B7" s="131" t="s">
        <v>331</v>
      </c>
      <c r="C7" s="127"/>
      <c r="D7" s="127"/>
      <c r="E7" s="127"/>
      <c r="F7" s="127"/>
      <c r="G7" s="127"/>
      <c r="H7" s="127"/>
      <c r="I7" s="127"/>
    </row>
    <row r="8" spans="1:9" ht="72" hidden="1" x14ac:dyDescent="0.2">
      <c r="A8" s="424"/>
      <c r="B8" s="131" t="s">
        <v>332</v>
      </c>
      <c r="C8" s="127"/>
      <c r="D8" s="127"/>
      <c r="E8" s="127"/>
      <c r="F8" s="127"/>
      <c r="G8" s="127"/>
      <c r="H8" s="127"/>
      <c r="I8" s="127"/>
    </row>
    <row r="9" spans="1:9" ht="24" hidden="1" x14ac:dyDescent="0.2">
      <c r="A9" s="424"/>
      <c r="B9" s="131" t="s">
        <v>333</v>
      </c>
      <c r="C9" s="127"/>
      <c r="D9" s="127"/>
      <c r="E9" s="127"/>
      <c r="F9" s="127"/>
      <c r="G9" s="127"/>
      <c r="H9" s="127"/>
      <c r="I9" s="127"/>
    </row>
    <row r="10" spans="1:9" ht="24" hidden="1" x14ac:dyDescent="0.2">
      <c r="A10" s="424"/>
      <c r="B10" s="131" t="s">
        <v>334</v>
      </c>
      <c r="C10" s="127"/>
      <c r="D10" s="127"/>
      <c r="E10" s="127"/>
      <c r="F10" s="127"/>
      <c r="G10" s="127"/>
      <c r="H10" s="127"/>
      <c r="I10" s="127"/>
    </row>
    <row r="11" spans="1:9" ht="36" hidden="1" x14ac:dyDescent="0.2">
      <c r="A11" s="424"/>
      <c r="B11" s="131" t="s">
        <v>335</v>
      </c>
      <c r="C11" s="127"/>
      <c r="D11" s="127"/>
      <c r="E11" s="127"/>
      <c r="F11" s="127"/>
      <c r="G11" s="127"/>
      <c r="H11" s="127"/>
      <c r="I11" s="127"/>
    </row>
    <row r="12" spans="1:9" ht="36" hidden="1" x14ac:dyDescent="0.2">
      <c r="A12" s="424"/>
      <c r="B12" s="131" t="s">
        <v>336</v>
      </c>
      <c r="C12" s="127"/>
      <c r="D12" s="127"/>
      <c r="E12" s="127"/>
      <c r="F12" s="127"/>
      <c r="G12" s="127"/>
      <c r="H12" s="127"/>
      <c r="I12" s="127"/>
    </row>
    <row r="13" spans="1:9" hidden="1" x14ac:dyDescent="0.2">
      <c r="A13" s="424"/>
      <c r="B13" s="131" t="s">
        <v>337</v>
      </c>
      <c r="C13" s="127"/>
      <c r="D13" s="127"/>
      <c r="E13" s="127"/>
      <c r="F13" s="127"/>
      <c r="G13" s="127"/>
      <c r="H13" s="127"/>
      <c r="I13" s="127"/>
    </row>
    <row r="14" spans="1:9" ht="22.9" hidden="1" customHeight="1" x14ac:dyDescent="0.2">
      <c r="A14" s="140" t="s">
        <v>286</v>
      </c>
      <c r="B14" s="141" t="s">
        <v>319</v>
      </c>
      <c r="C14" s="142">
        <f>Buget_cerere!C54</f>
        <v>0</v>
      </c>
      <c r="D14" s="142">
        <f>Buget_cerere!D54</f>
        <v>0</v>
      </c>
      <c r="E14" s="142">
        <f>Buget_cerere!E54</f>
        <v>0</v>
      </c>
      <c r="F14" s="142">
        <f>Buget_cerere!F54</f>
        <v>0</v>
      </c>
      <c r="G14" s="142">
        <f>Buget_cerere!G54</f>
        <v>0</v>
      </c>
      <c r="H14" s="142">
        <f>Buget_cerere!H54</f>
        <v>0</v>
      </c>
      <c r="I14" s="142">
        <f>Buget_cerere!I54</f>
        <v>0</v>
      </c>
    </row>
    <row r="15" spans="1:9" x14ac:dyDescent="0.2">
      <c r="A15" s="425" t="s">
        <v>254</v>
      </c>
      <c r="B15" s="134" t="s">
        <v>255</v>
      </c>
      <c r="C15" s="135">
        <f>Buget_cerere!C7</f>
        <v>0</v>
      </c>
      <c r="D15" s="135">
        <f>Buget_cerere!D7</f>
        <v>0</v>
      </c>
      <c r="E15" s="135">
        <f>Buget_cerere!E7</f>
        <v>0</v>
      </c>
      <c r="F15" s="135">
        <f>Buget_cerere!F7</f>
        <v>0</v>
      </c>
      <c r="G15" s="135">
        <f>Buget_cerere!G7</f>
        <v>0</v>
      </c>
      <c r="H15" s="135">
        <f>Buget_cerere!H7</f>
        <v>0</v>
      </c>
      <c r="I15" s="135">
        <f>Buget_cerere!I7</f>
        <v>0</v>
      </c>
    </row>
    <row r="16" spans="1:9" ht="36" x14ac:dyDescent="0.2">
      <c r="A16" s="425"/>
      <c r="B16" s="134" t="s">
        <v>256</v>
      </c>
      <c r="C16" s="135">
        <f>Buget_cerere!C8</f>
        <v>0</v>
      </c>
      <c r="D16" s="135">
        <f>Buget_cerere!D8</f>
        <v>0</v>
      </c>
      <c r="E16" s="135">
        <f>Buget_cerere!E8</f>
        <v>0</v>
      </c>
      <c r="F16" s="135">
        <f>Buget_cerere!F8</f>
        <v>0</v>
      </c>
      <c r="G16" s="135">
        <f>Buget_cerere!G8</f>
        <v>0</v>
      </c>
      <c r="H16" s="135">
        <f>Buget_cerere!H8</f>
        <v>0</v>
      </c>
      <c r="I16" s="135">
        <f>Buget_cerere!I8</f>
        <v>0</v>
      </c>
    </row>
    <row r="17" spans="1:9" ht="24" x14ac:dyDescent="0.2">
      <c r="A17" s="425"/>
      <c r="B17" s="134" t="s">
        <v>257</v>
      </c>
      <c r="C17" s="135">
        <f>Buget_cerere!C9</f>
        <v>0</v>
      </c>
      <c r="D17" s="135">
        <f>Buget_cerere!D9</f>
        <v>0</v>
      </c>
      <c r="E17" s="135">
        <f>Buget_cerere!E9</f>
        <v>0</v>
      </c>
      <c r="F17" s="135">
        <f>Buget_cerere!F9</f>
        <v>0</v>
      </c>
      <c r="G17" s="135">
        <f>Buget_cerere!G9</f>
        <v>0</v>
      </c>
      <c r="H17" s="135">
        <f>Buget_cerere!H9</f>
        <v>0</v>
      </c>
      <c r="I17" s="135">
        <f>Buget_cerere!I9</f>
        <v>0</v>
      </c>
    </row>
    <row r="18" spans="1:9" ht="36" x14ac:dyDescent="0.2">
      <c r="A18" s="425"/>
      <c r="B18" s="134" t="s">
        <v>258</v>
      </c>
      <c r="C18" s="135">
        <f>Buget_cerere!C12</f>
        <v>0</v>
      </c>
      <c r="D18" s="135">
        <f>Buget_cerere!D12</f>
        <v>0</v>
      </c>
      <c r="E18" s="135">
        <f>Buget_cerere!E12</f>
        <v>0</v>
      </c>
      <c r="F18" s="135">
        <f>Buget_cerere!F12</f>
        <v>0</v>
      </c>
      <c r="G18" s="135">
        <f>Buget_cerere!G12</f>
        <v>0</v>
      </c>
      <c r="H18" s="135">
        <f>Buget_cerere!H12</f>
        <v>0</v>
      </c>
      <c r="I18" s="135">
        <f>Buget_cerere!I12</f>
        <v>0</v>
      </c>
    </row>
    <row r="19" spans="1:9" ht="15.6" customHeight="1" x14ac:dyDescent="0.2">
      <c r="A19" s="425"/>
      <c r="B19" s="134" t="s">
        <v>272</v>
      </c>
      <c r="C19" s="135">
        <f>Buget_cerere!C43</f>
        <v>0</v>
      </c>
      <c r="D19" s="135">
        <f>Buget_cerere!D43</f>
        <v>0</v>
      </c>
      <c r="E19" s="135">
        <f>Buget_cerere!E43</f>
        <v>0</v>
      </c>
      <c r="F19" s="135">
        <f>Buget_cerere!F43</f>
        <v>0</v>
      </c>
      <c r="G19" s="135">
        <f>Buget_cerere!G43</f>
        <v>0</v>
      </c>
      <c r="H19" s="135">
        <f>Buget_cerere!H43</f>
        <v>0</v>
      </c>
      <c r="I19" s="135">
        <f>Buget_cerere!I43</f>
        <v>0</v>
      </c>
    </row>
    <row r="20" spans="1:9" ht="24" x14ac:dyDescent="0.2">
      <c r="A20" s="425"/>
      <c r="B20" s="134" t="s">
        <v>273</v>
      </c>
      <c r="C20" s="135">
        <f>Buget_cerere!C45</f>
        <v>0</v>
      </c>
      <c r="D20" s="135">
        <f>Buget_cerere!D45</f>
        <v>0</v>
      </c>
      <c r="E20" s="135">
        <f>Buget_cerere!E45</f>
        <v>0</v>
      </c>
      <c r="F20" s="135">
        <f>Buget_cerere!F45</f>
        <v>0</v>
      </c>
      <c r="G20" s="135">
        <f>Buget_cerere!G45</f>
        <v>0</v>
      </c>
      <c r="H20" s="135">
        <f>Buget_cerere!H45</f>
        <v>0</v>
      </c>
      <c r="I20" s="135">
        <f>Buget_cerere!I45</f>
        <v>0</v>
      </c>
    </row>
    <row r="21" spans="1:9" ht="46.15" customHeight="1" x14ac:dyDescent="0.2">
      <c r="A21" s="425"/>
      <c r="B21" s="134" t="s">
        <v>274</v>
      </c>
      <c r="C21" s="135">
        <f>Buget_cerere!C47</f>
        <v>0</v>
      </c>
      <c r="D21" s="135">
        <f>Buget_cerere!D47</f>
        <v>0</v>
      </c>
      <c r="E21" s="135">
        <f>Buget_cerere!E47</f>
        <v>0</v>
      </c>
      <c r="F21" s="135">
        <f>Buget_cerere!F47</f>
        <v>0</v>
      </c>
      <c r="G21" s="135">
        <f>Buget_cerere!G47</f>
        <v>0</v>
      </c>
      <c r="H21" s="135">
        <f>Buget_cerere!H47</f>
        <v>0</v>
      </c>
      <c r="I21" s="135">
        <f>Buget_cerere!I47</f>
        <v>0</v>
      </c>
    </row>
    <row r="22" spans="1:9" ht="36" x14ac:dyDescent="0.2">
      <c r="A22" s="425"/>
      <c r="B22" s="134" t="s">
        <v>283</v>
      </c>
      <c r="C22" s="135">
        <f>Buget_cerere!C59</f>
        <v>0</v>
      </c>
      <c r="D22" s="135">
        <f>Buget_cerere!D59</f>
        <v>0</v>
      </c>
      <c r="E22" s="135">
        <f>Buget_cerere!E59</f>
        <v>0</v>
      </c>
      <c r="F22" s="135">
        <f>Buget_cerere!F59</f>
        <v>0</v>
      </c>
      <c r="G22" s="135">
        <f>Buget_cerere!G59</f>
        <v>0</v>
      </c>
      <c r="H22" s="135">
        <f>Buget_cerere!H59</f>
        <v>0</v>
      </c>
      <c r="I22" s="135">
        <f>Buget_cerere!I59</f>
        <v>0</v>
      </c>
    </row>
    <row r="23" spans="1:9" ht="24" x14ac:dyDescent="0.2">
      <c r="A23" s="425"/>
      <c r="B23" s="134" t="s">
        <v>284</v>
      </c>
      <c r="C23" s="135">
        <f>Buget_cerere!C60</f>
        <v>0</v>
      </c>
      <c r="D23" s="135">
        <f>Buget_cerere!D60</f>
        <v>0</v>
      </c>
      <c r="E23" s="135">
        <f>Buget_cerere!E60</f>
        <v>0</v>
      </c>
      <c r="F23" s="135">
        <f>Buget_cerere!F60</f>
        <v>0</v>
      </c>
      <c r="G23" s="135">
        <f>Buget_cerere!G60</f>
        <v>0</v>
      </c>
      <c r="H23" s="135">
        <f>Buget_cerere!H60</f>
        <v>0</v>
      </c>
      <c r="I23" s="135">
        <f>Buget_cerere!I60</f>
        <v>0</v>
      </c>
    </row>
    <row r="24" spans="1:9" ht="24" x14ac:dyDescent="0.2">
      <c r="A24" s="425"/>
      <c r="B24" s="134" t="s">
        <v>278</v>
      </c>
      <c r="C24" s="135">
        <f>Buget_cerere!C67</f>
        <v>0</v>
      </c>
      <c r="D24" s="135">
        <f>Buget_cerere!D67</f>
        <v>0</v>
      </c>
      <c r="E24" s="135">
        <f>Buget_cerere!E67</f>
        <v>0</v>
      </c>
      <c r="F24" s="135">
        <f>Buget_cerere!F67</f>
        <v>0</v>
      </c>
      <c r="G24" s="135">
        <f>Buget_cerere!G67</f>
        <v>0</v>
      </c>
      <c r="H24" s="135">
        <f>Buget_cerere!H67</f>
        <v>0</v>
      </c>
      <c r="I24" s="135">
        <f>Buget_cerere!I67</f>
        <v>0</v>
      </c>
    </row>
    <row r="25" spans="1:9" ht="24" x14ac:dyDescent="0.2">
      <c r="A25" s="425"/>
      <c r="B25" s="134" t="s">
        <v>293</v>
      </c>
      <c r="C25" s="135"/>
      <c r="D25" s="135"/>
      <c r="E25" s="135"/>
      <c r="F25" s="135"/>
      <c r="G25" s="135"/>
      <c r="H25" s="135"/>
      <c r="I25" s="135"/>
    </row>
    <row r="26" spans="1:9" ht="24" x14ac:dyDescent="0.2">
      <c r="A26" s="425"/>
      <c r="B26" s="134" t="s">
        <v>276</v>
      </c>
      <c r="C26" s="135">
        <f>Buget_cerere!C71</f>
        <v>0</v>
      </c>
      <c r="D26" s="135">
        <f>Buget_cerere!D71</f>
        <v>0</v>
      </c>
      <c r="E26" s="135">
        <f>Buget_cerere!E71</f>
        <v>0</v>
      </c>
      <c r="F26" s="135">
        <f>Buget_cerere!F71</f>
        <v>0</v>
      </c>
      <c r="G26" s="135">
        <f>Buget_cerere!G71</f>
        <v>0</v>
      </c>
      <c r="H26" s="135">
        <f>Buget_cerere!H71</f>
        <v>0</v>
      </c>
      <c r="I26" s="135">
        <f>Buget_cerere!I71</f>
        <v>0</v>
      </c>
    </row>
    <row r="27" spans="1:9" x14ac:dyDescent="0.2">
      <c r="A27" s="425"/>
      <c r="B27" s="134" t="s">
        <v>277</v>
      </c>
      <c r="C27" s="135">
        <f>Buget_cerere!C72</f>
        <v>0</v>
      </c>
      <c r="D27" s="135">
        <f>Buget_cerere!D72</f>
        <v>0</v>
      </c>
      <c r="E27" s="135">
        <f>Buget_cerere!E72</f>
        <v>0</v>
      </c>
      <c r="F27" s="135">
        <f>Buget_cerere!F72</f>
        <v>0</v>
      </c>
      <c r="G27" s="135">
        <f>Buget_cerere!G72</f>
        <v>0</v>
      </c>
      <c r="H27" s="135">
        <f>Buget_cerere!H72</f>
        <v>0</v>
      </c>
      <c r="I27" s="135">
        <f>Buget_cerere!I72</f>
        <v>0</v>
      </c>
    </row>
    <row r="28" spans="1:9" x14ac:dyDescent="0.2">
      <c r="A28" s="426" t="s">
        <v>259</v>
      </c>
      <c r="B28" s="136" t="s">
        <v>260</v>
      </c>
      <c r="C28" s="137">
        <f>Buget_cerere!C16</f>
        <v>0</v>
      </c>
      <c r="D28" s="137">
        <f>Buget_cerere!D16</f>
        <v>0</v>
      </c>
      <c r="E28" s="137">
        <f>Buget_cerere!E16</f>
        <v>0</v>
      </c>
      <c r="F28" s="137">
        <f>Buget_cerere!F16</f>
        <v>0</v>
      </c>
      <c r="G28" s="137">
        <f>Buget_cerere!G16</f>
        <v>0</v>
      </c>
      <c r="H28" s="137">
        <f>Buget_cerere!H16</f>
        <v>0</v>
      </c>
      <c r="I28" s="137">
        <f>Buget_cerere!I16</f>
        <v>0</v>
      </c>
    </row>
    <row r="29" spans="1:9" ht="24" x14ac:dyDescent="0.2">
      <c r="A29" s="426"/>
      <c r="B29" s="136" t="s">
        <v>261</v>
      </c>
      <c r="C29" s="137">
        <f>Buget_cerere!C17</f>
        <v>0</v>
      </c>
      <c r="D29" s="137">
        <f>Buget_cerere!D17</f>
        <v>0</v>
      </c>
      <c r="E29" s="137">
        <f>Buget_cerere!E17</f>
        <v>0</v>
      </c>
      <c r="F29" s="137">
        <f>Buget_cerere!F17</f>
        <v>0</v>
      </c>
      <c r="G29" s="137">
        <f>Buget_cerere!G17</f>
        <v>0</v>
      </c>
      <c r="H29" s="137">
        <f>Buget_cerere!H17</f>
        <v>0</v>
      </c>
      <c r="I29" s="137">
        <f>Buget_cerere!I17</f>
        <v>0</v>
      </c>
    </row>
    <row r="30" spans="1:9" x14ac:dyDescent="0.2">
      <c r="A30" s="426"/>
      <c r="B30" s="136" t="s">
        <v>262</v>
      </c>
      <c r="C30" s="137">
        <f>Buget_cerere!C18</f>
        <v>0</v>
      </c>
      <c r="D30" s="137">
        <f>Buget_cerere!D18</f>
        <v>0</v>
      </c>
      <c r="E30" s="137">
        <f>Buget_cerere!E18</f>
        <v>0</v>
      </c>
      <c r="F30" s="137">
        <f>Buget_cerere!F18</f>
        <v>0</v>
      </c>
      <c r="G30" s="137">
        <f>Buget_cerere!G18</f>
        <v>0</v>
      </c>
      <c r="H30" s="137">
        <f>Buget_cerere!H18</f>
        <v>0</v>
      </c>
      <c r="I30" s="137">
        <f>Buget_cerere!I18</f>
        <v>0</v>
      </c>
    </row>
    <row r="31" spans="1:9" ht="36" x14ac:dyDescent="0.2">
      <c r="A31" s="426"/>
      <c r="B31" s="136" t="s">
        <v>263</v>
      </c>
      <c r="C31" s="137">
        <f>Buget_cerere!C19</f>
        <v>0</v>
      </c>
      <c r="D31" s="137">
        <f>Buget_cerere!D19</f>
        <v>0</v>
      </c>
      <c r="E31" s="137">
        <f>Buget_cerere!E19</f>
        <v>0</v>
      </c>
      <c r="F31" s="137">
        <f>Buget_cerere!F19</f>
        <v>0</v>
      </c>
      <c r="G31" s="137">
        <f>Buget_cerere!G19</f>
        <v>0</v>
      </c>
      <c r="H31" s="137">
        <f>Buget_cerere!H19</f>
        <v>0</v>
      </c>
      <c r="I31" s="137">
        <f>Buget_cerere!I19</f>
        <v>0</v>
      </c>
    </row>
    <row r="32" spans="1:9" x14ac:dyDescent="0.2">
      <c r="A32" s="426"/>
      <c r="B32" s="136" t="s">
        <v>264</v>
      </c>
      <c r="C32" s="137">
        <f>Buget_cerere!C20</f>
        <v>0</v>
      </c>
      <c r="D32" s="137">
        <f>Buget_cerere!D20</f>
        <v>0</v>
      </c>
      <c r="E32" s="137">
        <f>Buget_cerere!E20</f>
        <v>0</v>
      </c>
      <c r="F32" s="137">
        <f>Buget_cerere!F20</f>
        <v>0</v>
      </c>
      <c r="G32" s="137">
        <f>Buget_cerere!G20</f>
        <v>0</v>
      </c>
      <c r="H32" s="137">
        <f>Buget_cerere!H20</f>
        <v>0</v>
      </c>
      <c r="I32" s="137">
        <f>Buget_cerere!I20</f>
        <v>0</v>
      </c>
    </row>
    <row r="33" spans="1:9" ht="36" x14ac:dyDescent="0.2">
      <c r="A33" s="426"/>
      <c r="B33" s="136" t="s">
        <v>265</v>
      </c>
      <c r="C33" s="137">
        <f>Buget_cerere!C21</f>
        <v>0</v>
      </c>
      <c r="D33" s="137">
        <f>Buget_cerere!D21</f>
        <v>0</v>
      </c>
      <c r="E33" s="137">
        <f>Buget_cerere!E21</f>
        <v>0</v>
      </c>
      <c r="F33" s="137">
        <f>Buget_cerere!F21</f>
        <v>0</v>
      </c>
      <c r="G33" s="137">
        <f>Buget_cerere!G21</f>
        <v>0</v>
      </c>
      <c r="H33" s="137">
        <f>Buget_cerere!H21</f>
        <v>0</v>
      </c>
      <c r="I33" s="137">
        <f>Buget_cerere!I21</f>
        <v>0</v>
      </c>
    </row>
    <row r="34" spans="1:9" x14ac:dyDescent="0.2">
      <c r="A34" s="426"/>
      <c r="B34" s="136" t="s">
        <v>266</v>
      </c>
      <c r="C34" s="137">
        <f>Buget_cerere!C23</f>
        <v>0</v>
      </c>
      <c r="D34" s="137">
        <f>Buget_cerere!D23</f>
        <v>0</v>
      </c>
      <c r="E34" s="137">
        <f>Buget_cerere!E23</f>
        <v>0</v>
      </c>
      <c r="F34" s="137">
        <f>Buget_cerere!F23</f>
        <v>0</v>
      </c>
      <c r="G34" s="137">
        <f>Buget_cerere!G23</f>
        <v>0</v>
      </c>
      <c r="H34" s="137">
        <f>Buget_cerere!H23</f>
        <v>0</v>
      </c>
      <c r="I34" s="137">
        <f>Buget_cerere!I23</f>
        <v>0</v>
      </c>
    </row>
    <row r="35" spans="1:9" x14ac:dyDescent="0.2">
      <c r="A35" s="426"/>
      <c r="B35" s="136" t="s">
        <v>267</v>
      </c>
      <c r="C35" s="137">
        <f>Buget_cerere!C24</f>
        <v>0</v>
      </c>
      <c r="D35" s="137">
        <f>Buget_cerere!D24</f>
        <v>0</v>
      </c>
      <c r="E35" s="137">
        <f>Buget_cerere!E24</f>
        <v>0</v>
      </c>
      <c r="F35" s="137">
        <f>Buget_cerere!F24</f>
        <v>0</v>
      </c>
      <c r="G35" s="137">
        <f>Buget_cerere!G24</f>
        <v>0</v>
      </c>
      <c r="H35" s="137">
        <f>Buget_cerere!H24</f>
        <v>0</v>
      </c>
      <c r="I35" s="137">
        <f>Buget_cerere!I24</f>
        <v>0</v>
      </c>
    </row>
    <row r="36" spans="1:9" ht="48" x14ac:dyDescent="0.2">
      <c r="A36" s="426"/>
      <c r="B36" s="136" t="s">
        <v>268</v>
      </c>
      <c r="C36" s="137">
        <f>Buget_cerere!C25</f>
        <v>0</v>
      </c>
      <c r="D36" s="137">
        <f>Buget_cerere!D25</f>
        <v>0</v>
      </c>
      <c r="E36" s="137">
        <f>Buget_cerere!E25</f>
        <v>0</v>
      </c>
      <c r="F36" s="137">
        <f>Buget_cerere!F25</f>
        <v>0</v>
      </c>
      <c r="G36" s="137">
        <f>Buget_cerere!G25</f>
        <v>0</v>
      </c>
      <c r="H36" s="137">
        <f>Buget_cerere!H25</f>
        <v>0</v>
      </c>
      <c r="I36" s="137">
        <f>Buget_cerere!I25</f>
        <v>0</v>
      </c>
    </row>
    <row r="37" spans="1:9" ht="36" x14ac:dyDescent="0.2">
      <c r="A37" s="426"/>
      <c r="B37" s="136" t="s">
        <v>269</v>
      </c>
      <c r="C37" s="137">
        <f>Buget_cerere!C26</f>
        <v>0</v>
      </c>
      <c r="D37" s="137">
        <f>Buget_cerere!D26</f>
        <v>0</v>
      </c>
      <c r="E37" s="137">
        <f>Buget_cerere!E26</f>
        <v>0</v>
      </c>
      <c r="F37" s="137">
        <f>Buget_cerere!F26</f>
        <v>0</v>
      </c>
      <c r="G37" s="137">
        <f>Buget_cerere!G26</f>
        <v>0</v>
      </c>
      <c r="H37" s="137">
        <f>Buget_cerere!H26</f>
        <v>0</v>
      </c>
      <c r="I37" s="137">
        <f>Buget_cerere!I26</f>
        <v>0</v>
      </c>
    </row>
    <row r="38" spans="1:9" ht="36" x14ac:dyDescent="0.2">
      <c r="A38" s="426"/>
      <c r="B38" s="136" t="s">
        <v>270</v>
      </c>
      <c r="C38" s="137">
        <f>Buget_cerere!C27</f>
        <v>0</v>
      </c>
      <c r="D38" s="137">
        <f>Buget_cerere!D27</f>
        <v>0</v>
      </c>
      <c r="E38" s="137">
        <f>Buget_cerere!E27</f>
        <v>0</v>
      </c>
      <c r="F38" s="137">
        <f>Buget_cerere!F27</f>
        <v>0</v>
      </c>
      <c r="G38" s="137">
        <f>Buget_cerere!G27</f>
        <v>0</v>
      </c>
      <c r="H38" s="137">
        <f>Buget_cerere!H27</f>
        <v>0</v>
      </c>
      <c r="I38" s="137">
        <f>Buget_cerere!I27</f>
        <v>0</v>
      </c>
    </row>
    <row r="39" spans="1:9" ht="24" x14ac:dyDescent="0.2">
      <c r="A39" s="426"/>
      <c r="B39" s="136" t="s">
        <v>271</v>
      </c>
      <c r="C39" s="137">
        <f>Buget_cerere!C28</f>
        <v>0</v>
      </c>
      <c r="D39" s="137">
        <f>Buget_cerere!D28</f>
        <v>0</v>
      </c>
      <c r="E39" s="137">
        <f>Buget_cerere!E28</f>
        <v>0</v>
      </c>
      <c r="F39" s="137">
        <f>Buget_cerere!F28</f>
        <v>0</v>
      </c>
      <c r="G39" s="137">
        <f>Buget_cerere!G28</f>
        <v>0</v>
      </c>
      <c r="H39" s="137">
        <f>Buget_cerere!H28</f>
        <v>0</v>
      </c>
      <c r="I39" s="137">
        <f>Buget_cerere!I28</f>
        <v>0</v>
      </c>
    </row>
    <row r="40" spans="1:9" ht="24" x14ac:dyDescent="0.2">
      <c r="A40" s="426"/>
      <c r="B40" s="136" t="s">
        <v>338</v>
      </c>
      <c r="C40" s="137">
        <f>Buget_cerere!C29</f>
        <v>0</v>
      </c>
      <c r="D40" s="137">
        <f>Buget_cerere!D29</f>
        <v>0</v>
      </c>
      <c r="E40" s="137">
        <f>Buget_cerere!E29</f>
        <v>0</v>
      </c>
      <c r="F40" s="137">
        <f>Buget_cerere!F29</f>
        <v>0</v>
      </c>
      <c r="G40" s="137">
        <f>Buget_cerere!G29</f>
        <v>0</v>
      </c>
      <c r="H40" s="137">
        <f>Buget_cerere!H29</f>
        <v>0</v>
      </c>
      <c r="I40" s="137">
        <f>Buget_cerere!I29</f>
        <v>0</v>
      </c>
    </row>
    <row r="41" spans="1:9" ht="24" x14ac:dyDescent="0.2">
      <c r="A41" s="426"/>
      <c r="B41" s="136" t="s">
        <v>339</v>
      </c>
      <c r="C41" s="137">
        <f>Buget_cerere!C31</f>
        <v>0</v>
      </c>
      <c r="D41" s="137">
        <f>Buget_cerere!D31</f>
        <v>0</v>
      </c>
      <c r="E41" s="137">
        <f>Buget_cerere!E31</f>
        <v>0</v>
      </c>
      <c r="F41" s="137">
        <f>Buget_cerere!F31</f>
        <v>0</v>
      </c>
      <c r="G41" s="137">
        <f>Buget_cerere!G31</f>
        <v>0</v>
      </c>
      <c r="H41" s="137">
        <f>Buget_cerere!H31</f>
        <v>0</v>
      </c>
      <c r="I41" s="137">
        <f>Buget_cerere!I31</f>
        <v>0</v>
      </c>
    </row>
    <row r="42" spans="1:9" x14ac:dyDescent="0.2">
      <c r="A42" s="426"/>
      <c r="B42" s="136" t="s">
        <v>340</v>
      </c>
      <c r="C42" s="137">
        <f>Buget_cerere!C35</f>
        <v>0</v>
      </c>
      <c r="D42" s="137">
        <f>Buget_cerere!D35</f>
        <v>0</v>
      </c>
      <c r="E42" s="137">
        <f>Buget_cerere!E35</f>
        <v>0</v>
      </c>
      <c r="F42" s="137">
        <f>Buget_cerere!F35</f>
        <v>0</v>
      </c>
      <c r="G42" s="137">
        <f>Buget_cerere!G35</f>
        <v>0</v>
      </c>
      <c r="H42" s="137">
        <f>Buget_cerere!H35</f>
        <v>0</v>
      </c>
      <c r="I42" s="137">
        <f>Buget_cerere!I35</f>
        <v>0</v>
      </c>
    </row>
    <row r="43" spans="1:9" ht="24" x14ac:dyDescent="0.2">
      <c r="A43" s="426"/>
      <c r="B43" s="136" t="s">
        <v>288</v>
      </c>
      <c r="C43" s="137">
        <f>Buget_cerere!C37</f>
        <v>0</v>
      </c>
      <c r="D43" s="137">
        <f>Buget_cerere!D37</f>
        <v>0</v>
      </c>
      <c r="E43" s="137">
        <f>Buget_cerere!E37</f>
        <v>0</v>
      </c>
      <c r="F43" s="137">
        <f>Buget_cerere!F37</f>
        <v>0</v>
      </c>
      <c r="G43" s="137">
        <f>Buget_cerere!G37</f>
        <v>0</v>
      </c>
      <c r="H43" s="137">
        <f>Buget_cerere!H37</f>
        <v>0</v>
      </c>
      <c r="I43" s="137">
        <f>Buget_cerere!I37</f>
        <v>0</v>
      </c>
    </row>
    <row r="44" spans="1:9" ht="24" x14ac:dyDescent="0.2">
      <c r="A44" s="426"/>
      <c r="B44" s="136" t="s">
        <v>289</v>
      </c>
      <c r="C44" s="137">
        <f>Buget_cerere!C40</f>
        <v>0</v>
      </c>
      <c r="D44" s="137">
        <f>Buget_cerere!D40</f>
        <v>0</v>
      </c>
      <c r="E44" s="137">
        <f>Buget_cerere!E40</f>
        <v>0</v>
      </c>
      <c r="F44" s="137">
        <f>Buget_cerere!F40</f>
        <v>0</v>
      </c>
      <c r="G44" s="137">
        <f>Buget_cerere!G40</f>
        <v>0</v>
      </c>
      <c r="H44" s="137">
        <f>Buget_cerere!H40</f>
        <v>0</v>
      </c>
      <c r="I44" s="137">
        <f>Buget_cerere!I40</f>
        <v>0</v>
      </c>
    </row>
    <row r="45" spans="1:9" ht="24" x14ac:dyDescent="0.2">
      <c r="A45" s="426"/>
      <c r="B45" s="136" t="s">
        <v>341</v>
      </c>
      <c r="C45" s="137">
        <f>Buget_cerere!C68</f>
        <v>0</v>
      </c>
      <c r="D45" s="137">
        <f>Buget_cerere!D68</f>
        <v>0</v>
      </c>
      <c r="E45" s="137">
        <f>Buget_cerere!E68</f>
        <v>0</v>
      </c>
      <c r="F45" s="137">
        <f>Buget_cerere!F68</f>
        <v>0</v>
      </c>
      <c r="G45" s="137">
        <f>Buget_cerere!G68</f>
        <v>0</v>
      </c>
      <c r="H45" s="137">
        <f>Buget_cerere!H68</f>
        <v>0</v>
      </c>
      <c r="I45" s="137">
        <f>Buget_cerere!I68</f>
        <v>0</v>
      </c>
    </row>
    <row r="46" spans="1:9" ht="24" x14ac:dyDescent="0.2">
      <c r="A46" s="426"/>
      <c r="B46" s="136" t="str">
        <f>Foaie1!B92</f>
        <v>Cheltuieli cu activitati de cooperare</v>
      </c>
      <c r="C46" s="137">
        <f>Buget_cerere!C77</f>
        <v>0</v>
      </c>
      <c r="D46" s="137">
        <f>Buget_cerere!D77</f>
        <v>0</v>
      </c>
      <c r="E46" s="137">
        <f>Buget_cerere!E77</f>
        <v>0</v>
      </c>
      <c r="F46" s="137">
        <f>Buget_cerere!F77</f>
        <v>0</v>
      </c>
      <c r="G46" s="137">
        <f>Buget_cerere!G77</f>
        <v>0</v>
      </c>
      <c r="H46" s="137">
        <f>Buget_cerere!H77</f>
        <v>0</v>
      </c>
      <c r="I46" s="137">
        <f>Buget_cerere!I77</f>
        <v>0</v>
      </c>
    </row>
    <row r="47" spans="1:9" ht="36" hidden="1" x14ac:dyDescent="0.2">
      <c r="A47" s="426"/>
      <c r="B47" s="136" t="s">
        <v>342</v>
      </c>
      <c r="C47" s="137"/>
      <c r="D47" s="137"/>
      <c r="E47" s="137"/>
      <c r="F47" s="137"/>
      <c r="G47" s="137"/>
      <c r="H47" s="137"/>
      <c r="I47" s="137"/>
    </row>
    <row r="48" spans="1:9" ht="36" hidden="1" x14ac:dyDescent="0.2">
      <c r="A48" s="426"/>
      <c r="B48" s="136" t="s">
        <v>343</v>
      </c>
      <c r="C48" s="137"/>
      <c r="D48" s="137"/>
      <c r="E48" s="137"/>
      <c r="F48" s="137"/>
      <c r="G48" s="137"/>
      <c r="H48" s="137"/>
      <c r="I48" s="137"/>
    </row>
    <row r="49" spans="1:9" ht="24" hidden="1" x14ac:dyDescent="0.2">
      <c r="A49" s="426"/>
      <c r="B49" s="136" t="s">
        <v>344</v>
      </c>
      <c r="C49" s="137"/>
      <c r="D49" s="137"/>
      <c r="E49" s="137"/>
      <c r="F49" s="137"/>
      <c r="G49" s="137"/>
      <c r="H49" s="137"/>
      <c r="I49" s="137"/>
    </row>
    <row r="50" spans="1:9" ht="36" hidden="1" x14ac:dyDescent="0.2">
      <c r="A50" s="426"/>
      <c r="B50" s="136" t="s">
        <v>345</v>
      </c>
      <c r="C50" s="137"/>
      <c r="D50" s="137"/>
      <c r="E50" s="137"/>
      <c r="F50" s="137"/>
      <c r="G50" s="137"/>
      <c r="H50" s="137"/>
      <c r="I50" s="137"/>
    </row>
    <row r="51" spans="1:9" ht="36" hidden="1" x14ac:dyDescent="0.2">
      <c r="A51" s="426"/>
      <c r="B51" s="136" t="s">
        <v>346</v>
      </c>
      <c r="C51" s="137"/>
      <c r="D51" s="137"/>
      <c r="E51" s="137"/>
      <c r="F51" s="137"/>
      <c r="G51" s="137"/>
      <c r="H51" s="137"/>
      <c r="I51" s="137"/>
    </row>
    <row r="52" spans="1:9" ht="48" hidden="1" x14ac:dyDescent="0.2">
      <c r="A52" s="426"/>
      <c r="B52" s="136" t="s">
        <v>347</v>
      </c>
      <c r="C52" s="137"/>
      <c r="D52" s="137"/>
      <c r="E52" s="137"/>
      <c r="F52" s="137"/>
      <c r="G52" s="137"/>
      <c r="H52" s="137"/>
      <c r="I52" s="137"/>
    </row>
    <row r="53" spans="1:9" ht="24" hidden="1" x14ac:dyDescent="0.2">
      <c r="A53" s="426"/>
      <c r="B53" s="136" t="s">
        <v>348</v>
      </c>
      <c r="C53" s="137"/>
      <c r="D53" s="137"/>
      <c r="E53" s="137"/>
      <c r="F53" s="137"/>
      <c r="G53" s="137"/>
      <c r="H53" s="137"/>
      <c r="I53" s="137"/>
    </row>
    <row r="54" spans="1:9" ht="24" hidden="1" x14ac:dyDescent="0.2">
      <c r="A54" s="426"/>
      <c r="B54" s="136" t="s">
        <v>349</v>
      </c>
      <c r="C54" s="137"/>
      <c r="D54" s="137"/>
      <c r="E54" s="137"/>
      <c r="F54" s="137"/>
      <c r="G54" s="137"/>
      <c r="H54" s="137"/>
      <c r="I54" s="137"/>
    </row>
    <row r="55" spans="1:9" ht="36" hidden="1" x14ac:dyDescent="0.2">
      <c r="A55" s="426"/>
      <c r="B55" s="136" t="s">
        <v>350</v>
      </c>
      <c r="C55" s="137"/>
      <c r="D55" s="137"/>
      <c r="E55" s="137"/>
      <c r="F55" s="137"/>
      <c r="G55" s="137"/>
      <c r="H55" s="137"/>
      <c r="I55" s="137"/>
    </row>
    <row r="56" spans="1:9" ht="24" hidden="1" x14ac:dyDescent="0.2">
      <c r="A56" s="426"/>
      <c r="B56" s="136" t="s">
        <v>351</v>
      </c>
      <c r="C56" s="137"/>
      <c r="D56" s="137"/>
      <c r="E56" s="137"/>
      <c r="F56" s="137"/>
      <c r="G56" s="137"/>
      <c r="H56" s="137"/>
      <c r="I56" s="137"/>
    </row>
    <row r="57" spans="1:9" ht="48" hidden="1" x14ac:dyDescent="0.2">
      <c r="A57" s="426"/>
      <c r="B57" s="136" t="s">
        <v>352</v>
      </c>
      <c r="C57" s="137"/>
      <c r="D57" s="137"/>
      <c r="E57" s="137"/>
      <c r="F57" s="137"/>
      <c r="G57" s="137"/>
      <c r="H57" s="137"/>
      <c r="I57" s="137"/>
    </row>
    <row r="58" spans="1:9" ht="48" hidden="1" x14ac:dyDescent="0.2">
      <c r="A58" s="426"/>
      <c r="B58" s="136" t="s">
        <v>353</v>
      </c>
      <c r="C58" s="137"/>
      <c r="D58" s="137"/>
      <c r="E58" s="137"/>
      <c r="F58" s="137"/>
      <c r="G58" s="137"/>
      <c r="H58" s="137"/>
      <c r="I58" s="137"/>
    </row>
    <row r="59" spans="1:9" ht="36" hidden="1" x14ac:dyDescent="0.2">
      <c r="A59" s="426"/>
      <c r="B59" s="136" t="s">
        <v>354</v>
      </c>
      <c r="C59" s="137"/>
      <c r="D59" s="137"/>
      <c r="E59" s="137"/>
      <c r="F59" s="137"/>
      <c r="G59" s="137"/>
      <c r="H59" s="137"/>
      <c r="I59" s="137"/>
    </row>
    <row r="60" spans="1:9" ht="24" hidden="1" x14ac:dyDescent="0.2">
      <c r="A60" s="426"/>
      <c r="B60" s="136" t="s">
        <v>355</v>
      </c>
      <c r="C60" s="137"/>
      <c r="D60" s="137"/>
      <c r="E60" s="137"/>
      <c r="F60" s="137"/>
      <c r="G60" s="137"/>
      <c r="H60" s="137"/>
      <c r="I60" s="137"/>
    </row>
    <row r="61" spans="1:9" ht="36" hidden="1" x14ac:dyDescent="0.2">
      <c r="A61" s="426"/>
      <c r="B61" s="136" t="s">
        <v>356</v>
      </c>
      <c r="C61" s="137"/>
      <c r="D61" s="137"/>
      <c r="E61" s="137"/>
      <c r="F61" s="137"/>
      <c r="G61" s="137"/>
      <c r="H61" s="137"/>
      <c r="I61" s="137"/>
    </row>
    <row r="62" spans="1:9" ht="36" hidden="1" x14ac:dyDescent="0.2">
      <c r="A62" s="426"/>
      <c r="B62" s="136" t="s">
        <v>357</v>
      </c>
      <c r="C62" s="137"/>
      <c r="D62" s="137"/>
      <c r="E62" s="137"/>
      <c r="F62" s="137"/>
      <c r="G62" s="137"/>
      <c r="H62" s="137"/>
      <c r="I62" s="137"/>
    </row>
    <row r="63" spans="1:9" ht="24" hidden="1" x14ac:dyDescent="0.2">
      <c r="A63" s="426"/>
      <c r="B63" s="136" t="s">
        <v>358</v>
      </c>
      <c r="C63" s="137"/>
      <c r="D63" s="137"/>
      <c r="E63" s="137"/>
      <c r="F63" s="137"/>
      <c r="G63" s="137"/>
      <c r="H63" s="137"/>
      <c r="I63" s="137"/>
    </row>
    <row r="64" spans="1:9" ht="48" hidden="1" x14ac:dyDescent="0.2">
      <c r="A64" s="426"/>
      <c r="B64" s="136" t="s">
        <v>359</v>
      </c>
      <c r="C64" s="137"/>
      <c r="D64" s="137"/>
      <c r="E64" s="137"/>
      <c r="F64" s="137"/>
      <c r="G64" s="137"/>
      <c r="H64" s="137"/>
      <c r="I64" s="137"/>
    </row>
    <row r="65" spans="1:9" ht="36" hidden="1" x14ac:dyDescent="0.2">
      <c r="A65" s="426"/>
      <c r="B65" s="136" t="s">
        <v>360</v>
      </c>
      <c r="C65" s="137"/>
      <c r="D65" s="137"/>
      <c r="E65" s="137"/>
      <c r="F65" s="137"/>
      <c r="G65" s="137"/>
      <c r="H65" s="137"/>
      <c r="I65" s="137"/>
    </row>
    <row r="66" spans="1:9" ht="36" hidden="1" x14ac:dyDescent="0.2">
      <c r="A66" s="426"/>
      <c r="B66" s="136" t="s">
        <v>361</v>
      </c>
      <c r="C66" s="137"/>
      <c r="D66" s="137"/>
      <c r="E66" s="137"/>
      <c r="F66" s="137"/>
      <c r="G66" s="137"/>
      <c r="H66" s="137"/>
      <c r="I66" s="137"/>
    </row>
    <row r="67" spans="1:9" ht="24" hidden="1" x14ac:dyDescent="0.2">
      <c r="A67" s="426"/>
      <c r="B67" s="136" t="s">
        <v>362</v>
      </c>
      <c r="C67" s="137"/>
      <c r="D67" s="137"/>
      <c r="E67" s="137"/>
      <c r="F67" s="137"/>
      <c r="G67" s="137"/>
      <c r="H67" s="137"/>
      <c r="I67" s="137"/>
    </row>
    <row r="68" spans="1:9" ht="48" hidden="1" x14ac:dyDescent="0.2">
      <c r="A68" s="426"/>
      <c r="B68" s="136" t="s">
        <v>363</v>
      </c>
      <c r="C68" s="137"/>
      <c r="D68" s="137"/>
      <c r="E68" s="137"/>
      <c r="F68" s="137"/>
      <c r="G68" s="137"/>
      <c r="H68" s="137"/>
      <c r="I68" s="137"/>
    </row>
    <row r="69" spans="1:9" ht="36" hidden="1" x14ac:dyDescent="0.2">
      <c r="A69" s="426"/>
      <c r="B69" s="136" t="s">
        <v>364</v>
      </c>
      <c r="C69" s="137"/>
      <c r="D69" s="137"/>
      <c r="E69" s="137"/>
      <c r="F69" s="137"/>
      <c r="G69" s="137"/>
      <c r="H69" s="137"/>
      <c r="I69" s="137"/>
    </row>
    <row r="70" spans="1:9" ht="36" hidden="1" x14ac:dyDescent="0.2">
      <c r="A70" s="426"/>
      <c r="B70" s="136" t="s">
        <v>365</v>
      </c>
      <c r="C70" s="137"/>
      <c r="D70" s="137"/>
      <c r="E70" s="137"/>
      <c r="F70" s="137"/>
      <c r="G70" s="137"/>
      <c r="H70" s="137"/>
      <c r="I70" s="137"/>
    </row>
    <row r="71" spans="1:9" ht="36" x14ac:dyDescent="0.2">
      <c r="A71" s="427" t="s">
        <v>279</v>
      </c>
      <c r="B71" s="138" t="s">
        <v>198</v>
      </c>
      <c r="C71" s="139">
        <f>Buget_cerere!C62</f>
        <v>0</v>
      </c>
      <c r="D71" s="139">
        <f>Buget_cerere!D62</f>
        <v>0</v>
      </c>
      <c r="E71" s="139">
        <f>Buget_cerere!E62</f>
        <v>0</v>
      </c>
      <c r="F71" s="139">
        <f>Buget_cerere!F62</f>
        <v>0</v>
      </c>
      <c r="G71" s="139">
        <f>Buget_cerere!G62</f>
        <v>0</v>
      </c>
      <c r="H71" s="139">
        <f>Buget_cerere!H62</f>
        <v>0</v>
      </c>
      <c r="I71" s="139">
        <f>Buget_cerere!I62</f>
        <v>0</v>
      </c>
    </row>
    <row r="72" spans="1:9" ht="36" x14ac:dyDescent="0.2">
      <c r="A72" s="427"/>
      <c r="B72" s="138" t="s">
        <v>280</v>
      </c>
      <c r="C72" s="139">
        <f>Buget_cerere!C63</f>
        <v>0</v>
      </c>
      <c r="D72" s="139">
        <f>Buget_cerere!D63</f>
        <v>0</v>
      </c>
      <c r="E72" s="139">
        <f>Buget_cerere!E63</f>
        <v>0</v>
      </c>
      <c r="F72" s="139">
        <f>Buget_cerere!F63</f>
        <v>0</v>
      </c>
      <c r="G72" s="139">
        <f>Buget_cerere!G63</f>
        <v>0</v>
      </c>
      <c r="H72" s="139">
        <f>Buget_cerere!H63</f>
        <v>0</v>
      </c>
      <c r="I72" s="139">
        <f>Buget_cerere!I63</f>
        <v>0</v>
      </c>
    </row>
    <row r="73" spans="1:9" ht="48" x14ac:dyDescent="0.2">
      <c r="A73" s="427"/>
      <c r="B73" s="138" t="s">
        <v>200</v>
      </c>
      <c r="C73" s="139">
        <f>Buget_cerere!C64</f>
        <v>0</v>
      </c>
      <c r="D73" s="139">
        <f>Buget_cerere!D64</f>
        <v>0</v>
      </c>
      <c r="E73" s="139">
        <f>Buget_cerere!E64</f>
        <v>0</v>
      </c>
      <c r="F73" s="139">
        <f>Buget_cerere!F64</f>
        <v>0</v>
      </c>
      <c r="G73" s="139">
        <f>Buget_cerere!G64</f>
        <v>0</v>
      </c>
      <c r="H73" s="139">
        <f>Buget_cerere!H64</f>
        <v>0</v>
      </c>
      <c r="I73" s="139">
        <f>Buget_cerere!I64</f>
        <v>0</v>
      </c>
    </row>
    <row r="74" spans="1:9" ht="24" x14ac:dyDescent="0.2">
      <c r="A74" s="427"/>
      <c r="B74" s="138" t="s">
        <v>281</v>
      </c>
      <c r="C74" s="139">
        <f>Buget_cerere!C65</f>
        <v>0</v>
      </c>
      <c r="D74" s="139">
        <f>Buget_cerere!D65</f>
        <v>0</v>
      </c>
      <c r="E74" s="139">
        <f>Buget_cerere!E65</f>
        <v>0</v>
      </c>
      <c r="F74" s="139">
        <f>Buget_cerere!F65</f>
        <v>0</v>
      </c>
      <c r="G74" s="139">
        <f>Buget_cerere!G65</f>
        <v>0</v>
      </c>
      <c r="H74" s="139">
        <f>Buget_cerere!H65</f>
        <v>0</v>
      </c>
      <c r="I74" s="139">
        <f>Buget_cerere!I65</f>
        <v>0</v>
      </c>
    </row>
    <row r="75" spans="1:9" ht="36" x14ac:dyDescent="0.2">
      <c r="A75" s="427"/>
      <c r="B75" s="138" t="s">
        <v>282</v>
      </c>
      <c r="C75" s="139">
        <f>Buget_cerere!C66</f>
        <v>0</v>
      </c>
      <c r="D75" s="139">
        <f>Buget_cerere!D66</f>
        <v>0</v>
      </c>
      <c r="E75" s="139">
        <f>Buget_cerere!E66</f>
        <v>0</v>
      </c>
      <c r="F75" s="139">
        <f>Buget_cerere!F66</f>
        <v>0</v>
      </c>
      <c r="G75" s="139">
        <f>Buget_cerere!G66</f>
        <v>0</v>
      </c>
      <c r="H75" s="139">
        <f>Buget_cerere!H66</f>
        <v>0</v>
      </c>
      <c r="I75" s="139">
        <f>Buget_cerere!I66</f>
        <v>0</v>
      </c>
    </row>
    <row r="76" spans="1:9" ht="84" hidden="1" x14ac:dyDescent="0.2">
      <c r="A76" s="133" t="s">
        <v>309</v>
      </c>
      <c r="B76" s="132" t="s">
        <v>327</v>
      </c>
      <c r="C76" s="128"/>
      <c r="D76" s="128"/>
      <c r="E76" s="128"/>
      <c r="F76" s="128"/>
      <c r="G76" s="128"/>
      <c r="H76" s="128"/>
      <c r="I76" s="128"/>
    </row>
    <row r="77" spans="1:9" ht="48" hidden="1" x14ac:dyDescent="0.2">
      <c r="A77" s="133" t="s">
        <v>294</v>
      </c>
      <c r="B77" s="132" t="s">
        <v>295</v>
      </c>
      <c r="C77" s="128"/>
      <c r="D77" s="128"/>
      <c r="E77" s="128"/>
      <c r="F77" s="128"/>
      <c r="G77" s="128"/>
      <c r="H77" s="128"/>
      <c r="I77" s="128"/>
    </row>
    <row r="78" spans="1:9" ht="48" hidden="1" x14ac:dyDescent="0.2">
      <c r="A78" s="133" t="s">
        <v>328</v>
      </c>
      <c r="B78" s="132" t="s">
        <v>329</v>
      </c>
      <c r="C78" s="128"/>
      <c r="D78" s="128"/>
      <c r="E78" s="128"/>
      <c r="F78" s="128"/>
      <c r="G78" s="128"/>
      <c r="H78" s="128"/>
      <c r="I78" s="128"/>
    </row>
    <row r="79" spans="1:9" ht="19.899999999999999" hidden="1" customHeight="1" x14ac:dyDescent="0.2">
      <c r="A79" s="133" t="s">
        <v>318</v>
      </c>
      <c r="B79" s="132" t="s">
        <v>27</v>
      </c>
      <c r="C79" s="128"/>
      <c r="D79" s="128"/>
      <c r="E79" s="128"/>
      <c r="F79" s="128"/>
      <c r="G79" s="128"/>
      <c r="H79" s="128"/>
      <c r="I79" s="128"/>
    </row>
    <row r="80" spans="1:9" ht="24" hidden="1" x14ac:dyDescent="0.2">
      <c r="A80" s="133" t="s">
        <v>320</v>
      </c>
      <c r="B80" s="132" t="s">
        <v>321</v>
      </c>
      <c r="C80" s="128"/>
      <c r="D80" s="128"/>
      <c r="E80" s="128"/>
      <c r="F80" s="128"/>
      <c r="G80" s="128"/>
      <c r="H80" s="128"/>
      <c r="I80" s="128"/>
    </row>
    <row r="81" spans="1:9" ht="24" hidden="1" x14ac:dyDescent="0.2">
      <c r="A81" s="428" t="s">
        <v>308</v>
      </c>
      <c r="B81" s="132" t="s">
        <v>322</v>
      </c>
      <c r="C81" s="128"/>
      <c r="D81" s="128"/>
      <c r="E81" s="128"/>
      <c r="F81" s="128"/>
      <c r="G81" s="128"/>
      <c r="H81" s="128"/>
      <c r="I81" s="128"/>
    </row>
    <row r="82" spans="1:9" ht="36" hidden="1" x14ac:dyDescent="0.2">
      <c r="A82" s="428"/>
      <c r="B82" s="132" t="s">
        <v>323</v>
      </c>
      <c r="C82" s="128"/>
      <c r="D82" s="128"/>
      <c r="E82" s="128"/>
      <c r="F82" s="128"/>
      <c r="G82" s="128"/>
      <c r="H82" s="128"/>
      <c r="I82" s="128"/>
    </row>
    <row r="83" spans="1:9" ht="72" hidden="1" x14ac:dyDescent="0.2">
      <c r="A83" s="428"/>
      <c r="B83" s="132" t="s">
        <v>324</v>
      </c>
      <c r="C83" s="128"/>
      <c r="D83" s="128"/>
      <c r="E83" s="128"/>
      <c r="F83" s="128"/>
      <c r="G83" s="128"/>
      <c r="H83" s="128"/>
      <c r="I83" s="128"/>
    </row>
    <row r="84" spans="1:9" ht="72" hidden="1" x14ac:dyDescent="0.2">
      <c r="A84" s="428"/>
      <c r="B84" s="132" t="s">
        <v>325</v>
      </c>
      <c r="C84" s="128"/>
      <c r="D84" s="128"/>
      <c r="E84" s="128"/>
      <c r="F84" s="128"/>
      <c r="G84" s="128"/>
      <c r="H84" s="128"/>
      <c r="I84" s="128"/>
    </row>
    <row r="85" spans="1:9" ht="36" hidden="1" x14ac:dyDescent="0.2">
      <c r="A85" s="428"/>
      <c r="B85" s="132" t="s">
        <v>326</v>
      </c>
      <c r="C85" s="128"/>
      <c r="D85" s="128"/>
      <c r="E85" s="128"/>
      <c r="F85" s="128"/>
      <c r="G85" s="128"/>
      <c r="H85" s="128"/>
      <c r="I85" s="128"/>
    </row>
    <row r="88" spans="1:9" x14ac:dyDescent="0.2">
      <c r="A88" s="419" t="s">
        <v>0</v>
      </c>
      <c r="B88" s="420"/>
      <c r="C88" s="143">
        <f>SUM(C3:C87)</f>
        <v>0</v>
      </c>
      <c r="D88" s="143">
        <f t="shared" ref="D88:H88" si="0">SUM(D3:D87)</f>
        <v>0</v>
      </c>
      <c r="E88" s="143">
        <f t="shared" si="0"/>
        <v>0</v>
      </c>
      <c r="F88" s="143">
        <f>SUM(F3:F87)</f>
        <v>0</v>
      </c>
      <c r="G88" s="143">
        <f t="shared" si="0"/>
        <v>0</v>
      </c>
      <c r="H88" s="143">
        <f t="shared" si="0"/>
        <v>0</v>
      </c>
      <c r="I88" s="143">
        <f>SUM(I3:I87)</f>
        <v>0</v>
      </c>
    </row>
    <row r="89" spans="1:9" x14ac:dyDescent="0.2">
      <c r="C89" s="152" t="str">
        <f>IF(C88=Buget_cerere!C83,"OK","ERROR")</f>
        <v>OK</v>
      </c>
      <c r="D89" s="152" t="str">
        <f>IF(D88=Buget_cerere!D83,"OK","ERROR")</f>
        <v>OK</v>
      </c>
      <c r="E89" s="152" t="str">
        <f>IF(E88=Buget_cerere!E83,"OK","ERROR")</f>
        <v>OK</v>
      </c>
      <c r="F89" s="152" t="str">
        <f>IF(F88=Buget_cerere!F83,"OK","ERROR")</f>
        <v>OK</v>
      </c>
      <c r="G89" s="152" t="str">
        <f>IF(G88=Buget_cerere!G83,"OK","ERROR")</f>
        <v>OK</v>
      </c>
      <c r="H89" s="152" t="str">
        <f>IF(H88=Buget_cerere!H83,"OK","ERROR")</f>
        <v>OK</v>
      </c>
      <c r="I89" s="152" t="str">
        <f>IF(I88=Buget_cerere!I83,"OK","ERROR")</f>
        <v>OK</v>
      </c>
    </row>
    <row r="91" spans="1:9" x14ac:dyDescent="0.2">
      <c r="F91" s="336"/>
      <c r="I91" s="336"/>
    </row>
    <row r="93" spans="1:9" x14ac:dyDescent="0.2">
      <c r="C93" s="161"/>
      <c r="D93" s="161"/>
      <c r="E93" s="161"/>
    </row>
  </sheetData>
  <sheetProtection algorithmName="SHA-512" hashValue="MFSedHtYLgyYjvhcLin2BT3RwRUbadSj48eTcYSOInm3AT73kNtR6S1BmfCwhCixjKJDmEWYVnBnGXLkQS41lA==" saltValue="pLHWli1G6SdfDFYG+N0smw==" spinCount="100000" sheet="1" objects="1" scenarios="1"/>
  <mergeCells count="13">
    <mergeCell ref="A88:B88"/>
    <mergeCell ref="E1:E2"/>
    <mergeCell ref="F1:G1"/>
    <mergeCell ref="H1:H2"/>
    <mergeCell ref="I1:I2"/>
    <mergeCell ref="A1:A2"/>
    <mergeCell ref="B1:B2"/>
    <mergeCell ref="A3:A13"/>
    <mergeCell ref="A15:A27"/>
    <mergeCell ref="A28:A70"/>
    <mergeCell ref="A71:A75"/>
    <mergeCell ref="A81:A85"/>
    <mergeCell ref="C1:D1"/>
  </mergeCells>
  <conditionalFormatting sqref="C89:I89">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4"/>
  <dimension ref="A1:AQ96"/>
  <sheetViews>
    <sheetView workbookViewId="0">
      <pane xSplit="3" ySplit="2" topLeftCell="D75" activePane="bottomRight" state="frozen"/>
      <selection pane="topRight" activeCell="C1" sqref="C1"/>
      <selection pane="bottomLeft" activeCell="A8" sqref="A8"/>
      <selection pane="bottomRight" activeCell="D51" sqref="D51:O57"/>
    </sheetView>
  </sheetViews>
  <sheetFormatPr defaultColWidth="8.85546875" defaultRowHeight="9.75" x14ac:dyDescent="0.15"/>
  <cols>
    <col min="1" max="1" width="4.140625" style="166" hidden="1" customWidth="1"/>
    <col min="2" max="2" width="4.140625" style="166" customWidth="1"/>
    <col min="3" max="3" width="23" style="237" customWidth="1"/>
    <col min="4" max="4" width="10.7109375" style="238" bestFit="1" customWidth="1"/>
    <col min="5" max="5" width="9.5703125" style="238" bestFit="1" customWidth="1"/>
    <col min="6" max="9" width="8.7109375" style="238" bestFit="1" customWidth="1"/>
    <col min="10" max="10" width="10.7109375" style="238" bestFit="1" customWidth="1"/>
    <col min="11" max="17" width="8.7109375" style="238" bestFit="1" customWidth="1"/>
    <col min="18" max="23" width="8.7109375" style="239" bestFit="1" customWidth="1"/>
    <col min="24" max="29" width="8.7109375" style="166" bestFit="1" customWidth="1"/>
    <col min="30" max="30" width="9.28515625" style="166" bestFit="1" customWidth="1"/>
    <col min="31" max="33" width="8.7109375" style="166" bestFit="1" customWidth="1"/>
    <col min="34" max="34" width="9.28515625" style="277" hidden="1" customWidth="1"/>
    <col min="35" max="43" width="9.28515625" style="166" hidden="1" customWidth="1"/>
    <col min="44" max="16384" width="8.85546875" style="166"/>
  </cols>
  <sheetData>
    <row r="1" spans="1:43" ht="24.6" customHeight="1" x14ac:dyDescent="0.15">
      <c r="B1" s="167"/>
      <c r="C1" s="429" t="s">
        <v>73</v>
      </c>
      <c r="D1" s="429"/>
      <c r="E1" s="429"/>
      <c r="F1" s="429"/>
      <c r="G1" s="429"/>
      <c r="H1" s="429"/>
      <c r="I1" s="429"/>
      <c r="J1" s="429"/>
      <c r="K1" s="429"/>
      <c r="L1" s="429"/>
      <c r="M1" s="429"/>
      <c r="N1" s="429"/>
      <c r="O1" s="429" t="s">
        <v>73</v>
      </c>
      <c r="P1" s="429"/>
      <c r="Q1" s="429"/>
      <c r="R1" s="429"/>
      <c r="S1" s="429"/>
      <c r="T1" s="429"/>
      <c r="U1" s="429"/>
      <c r="V1" s="429"/>
      <c r="W1" s="429"/>
      <c r="X1" s="429"/>
      <c r="Y1" s="429"/>
      <c r="Z1" s="429"/>
      <c r="AA1" s="429" t="s">
        <v>73</v>
      </c>
      <c r="AB1" s="429"/>
      <c r="AC1" s="429"/>
      <c r="AD1" s="429"/>
      <c r="AE1" s="429"/>
      <c r="AF1" s="429"/>
      <c r="AG1" s="429"/>
      <c r="AH1" s="429"/>
      <c r="AI1" s="429"/>
      <c r="AJ1" s="429"/>
      <c r="AK1" s="429"/>
      <c r="AL1" s="429"/>
      <c r="AM1" s="430" t="s">
        <v>73</v>
      </c>
      <c r="AN1" s="430"/>
      <c r="AO1" s="430"/>
      <c r="AP1" s="430"/>
      <c r="AQ1" s="430"/>
    </row>
    <row r="2" spans="1:43" s="168" customFormat="1" ht="19.149999999999999" customHeight="1" x14ac:dyDescent="0.2">
      <c r="B2" s="169"/>
      <c r="C2" s="431"/>
      <c r="D2" s="431"/>
      <c r="E2" s="431"/>
      <c r="F2" s="431"/>
      <c r="G2" s="431"/>
      <c r="H2" s="431"/>
      <c r="I2" s="171"/>
      <c r="J2" s="171"/>
      <c r="K2" s="171"/>
      <c r="L2" s="171"/>
      <c r="M2" s="171"/>
      <c r="N2" s="172"/>
      <c r="O2" s="172"/>
      <c r="P2" s="172"/>
      <c r="Q2" s="172"/>
      <c r="R2" s="172"/>
      <c r="S2" s="172"/>
      <c r="T2" s="172"/>
      <c r="U2" s="172"/>
      <c r="V2" s="172"/>
      <c r="W2" s="172"/>
      <c r="X2" s="169"/>
      <c r="Y2" s="169"/>
      <c r="Z2" s="169"/>
      <c r="AA2" s="169"/>
      <c r="AB2" s="169"/>
      <c r="AC2" s="169"/>
      <c r="AD2" s="169"/>
      <c r="AE2" s="169"/>
      <c r="AF2" s="169"/>
      <c r="AG2" s="169"/>
      <c r="AH2" s="263"/>
      <c r="AI2" s="169"/>
      <c r="AJ2" s="169"/>
      <c r="AK2" s="169"/>
      <c r="AL2" s="169"/>
      <c r="AM2" s="169"/>
      <c r="AN2" s="169"/>
      <c r="AO2" s="169"/>
      <c r="AP2" s="169"/>
      <c r="AQ2" s="169"/>
    </row>
    <row r="3" spans="1:43" s="168" customFormat="1" ht="14.45" customHeight="1" x14ac:dyDescent="0.2">
      <c r="B3" s="169"/>
      <c r="C3" s="170"/>
      <c r="D3" s="173">
        <v>1</v>
      </c>
      <c r="E3" s="173">
        <v>2</v>
      </c>
      <c r="F3" s="173">
        <v>3</v>
      </c>
      <c r="G3" s="173">
        <v>4</v>
      </c>
      <c r="H3" s="173">
        <v>5</v>
      </c>
      <c r="I3" s="173">
        <v>6</v>
      </c>
      <c r="J3" s="173">
        <v>7</v>
      </c>
      <c r="K3" s="173">
        <v>8</v>
      </c>
      <c r="L3" s="173">
        <v>9</v>
      </c>
      <c r="M3" s="173">
        <v>10</v>
      </c>
      <c r="N3" s="173">
        <v>11</v>
      </c>
      <c r="O3" s="173">
        <v>12</v>
      </c>
      <c r="P3" s="173">
        <v>13</v>
      </c>
      <c r="Q3" s="173">
        <v>14</v>
      </c>
      <c r="R3" s="173">
        <v>15</v>
      </c>
      <c r="S3" s="173">
        <v>16</v>
      </c>
      <c r="T3" s="173">
        <v>17</v>
      </c>
      <c r="U3" s="173">
        <v>18</v>
      </c>
      <c r="V3" s="173">
        <v>19</v>
      </c>
      <c r="W3" s="173">
        <v>20</v>
      </c>
      <c r="X3" s="173">
        <v>21</v>
      </c>
      <c r="Y3" s="173">
        <v>22</v>
      </c>
      <c r="Z3" s="173">
        <v>23</v>
      </c>
      <c r="AA3" s="173">
        <v>24</v>
      </c>
      <c r="AB3" s="173">
        <v>25</v>
      </c>
      <c r="AC3" s="173">
        <v>26</v>
      </c>
      <c r="AD3" s="173">
        <v>27</v>
      </c>
      <c r="AE3" s="173">
        <v>28</v>
      </c>
      <c r="AF3" s="173">
        <v>29</v>
      </c>
      <c r="AG3" s="173">
        <v>30</v>
      </c>
      <c r="AH3" s="264">
        <v>31</v>
      </c>
      <c r="AI3" s="173">
        <v>32</v>
      </c>
      <c r="AJ3" s="173">
        <v>33</v>
      </c>
      <c r="AK3" s="173">
        <v>34</v>
      </c>
      <c r="AL3" s="173">
        <v>35</v>
      </c>
      <c r="AM3" s="173">
        <v>36</v>
      </c>
      <c r="AN3" s="173">
        <v>37</v>
      </c>
      <c r="AO3" s="173">
        <v>38</v>
      </c>
      <c r="AP3" s="173">
        <v>39</v>
      </c>
      <c r="AQ3" s="173">
        <v>40</v>
      </c>
    </row>
    <row r="4" spans="1:43" s="168" customFormat="1" x14ac:dyDescent="0.15">
      <c r="B4" s="174"/>
      <c r="C4" s="175"/>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265"/>
      <c r="AI4" s="176"/>
      <c r="AJ4" s="176"/>
      <c r="AK4" s="176"/>
      <c r="AL4" s="176"/>
      <c r="AM4" s="176"/>
      <c r="AN4" s="176"/>
      <c r="AO4" s="176"/>
      <c r="AP4" s="176"/>
      <c r="AQ4" s="176"/>
    </row>
    <row r="5" spans="1:43" s="168" customFormat="1" ht="30" customHeight="1" x14ac:dyDescent="0.2">
      <c r="A5" s="168">
        <v>1</v>
      </c>
      <c r="B5" s="169">
        <v>1</v>
      </c>
      <c r="C5" s="177" t="s">
        <v>233</v>
      </c>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266"/>
      <c r="AI5" s="178"/>
      <c r="AJ5" s="178"/>
      <c r="AK5" s="178"/>
      <c r="AL5" s="178"/>
      <c r="AM5" s="178"/>
      <c r="AN5" s="178"/>
      <c r="AO5" s="178"/>
      <c r="AP5" s="178"/>
      <c r="AQ5" s="178"/>
    </row>
    <row r="6" spans="1:43" s="168" customFormat="1" ht="39" x14ac:dyDescent="0.2">
      <c r="A6" s="168">
        <v>2</v>
      </c>
      <c r="B6" s="169">
        <v>2</v>
      </c>
      <c r="C6" s="177" t="s">
        <v>233</v>
      </c>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266"/>
      <c r="AI6" s="178"/>
      <c r="AJ6" s="178"/>
      <c r="AK6" s="178"/>
      <c r="AL6" s="178"/>
      <c r="AM6" s="178"/>
      <c r="AN6" s="178"/>
      <c r="AO6" s="178"/>
      <c r="AP6" s="178"/>
      <c r="AQ6" s="178"/>
    </row>
    <row r="7" spans="1:43" s="168" customFormat="1" ht="39" x14ac:dyDescent="0.2">
      <c r="A7" s="168">
        <v>3</v>
      </c>
      <c r="B7" s="169">
        <v>3</v>
      </c>
      <c r="C7" s="177" t="s">
        <v>233</v>
      </c>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266"/>
      <c r="AI7" s="178"/>
      <c r="AJ7" s="178"/>
      <c r="AK7" s="178"/>
      <c r="AL7" s="178"/>
      <c r="AM7" s="178"/>
      <c r="AN7" s="178"/>
      <c r="AO7" s="178"/>
      <c r="AP7" s="178"/>
      <c r="AQ7" s="178"/>
    </row>
    <row r="8" spans="1:43" s="168" customFormat="1" ht="28.9" customHeight="1" x14ac:dyDescent="0.2">
      <c r="A8" s="168">
        <v>10</v>
      </c>
      <c r="B8" s="169">
        <v>4</v>
      </c>
      <c r="C8" s="179" t="s">
        <v>65</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266"/>
      <c r="AI8" s="178"/>
      <c r="AJ8" s="178"/>
      <c r="AK8" s="178"/>
      <c r="AL8" s="178"/>
      <c r="AM8" s="178"/>
      <c r="AN8" s="178"/>
      <c r="AO8" s="178"/>
      <c r="AP8" s="178"/>
      <c r="AQ8" s="178"/>
    </row>
    <row r="9" spans="1:43" s="180" customFormat="1" ht="39" x14ac:dyDescent="0.2">
      <c r="A9" s="180">
        <v>20</v>
      </c>
      <c r="B9" s="169">
        <v>5</v>
      </c>
      <c r="C9" s="179" t="s">
        <v>66</v>
      </c>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266"/>
      <c r="AI9" s="178"/>
      <c r="AJ9" s="178"/>
      <c r="AK9" s="178"/>
      <c r="AL9" s="178"/>
      <c r="AM9" s="178"/>
      <c r="AN9" s="178"/>
      <c r="AO9" s="178"/>
      <c r="AP9" s="178"/>
      <c r="AQ9" s="178"/>
    </row>
    <row r="10" spans="1:43" s="180" customFormat="1" ht="19.5" x14ac:dyDescent="0.2">
      <c r="A10" s="180">
        <v>21</v>
      </c>
      <c r="B10" s="169">
        <v>6</v>
      </c>
      <c r="C10" s="179" t="s">
        <v>67</v>
      </c>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266"/>
      <c r="AI10" s="178"/>
      <c r="AJ10" s="178"/>
      <c r="AK10" s="178"/>
      <c r="AL10" s="178"/>
      <c r="AM10" s="178"/>
      <c r="AN10" s="178"/>
      <c r="AO10" s="178"/>
      <c r="AP10" s="178"/>
      <c r="AQ10" s="178"/>
    </row>
    <row r="11" spans="1:43" s="168" customFormat="1" ht="19.5" x14ac:dyDescent="0.2">
      <c r="A11" s="168">
        <v>14</v>
      </c>
      <c r="B11" s="169">
        <v>7</v>
      </c>
      <c r="C11" s="179" t="s">
        <v>226</v>
      </c>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266"/>
      <c r="AI11" s="178"/>
      <c r="AJ11" s="178"/>
      <c r="AK11" s="178"/>
      <c r="AL11" s="178"/>
      <c r="AM11" s="178"/>
      <c r="AN11" s="178"/>
      <c r="AO11" s="178"/>
      <c r="AP11" s="178"/>
      <c r="AQ11" s="178"/>
    </row>
    <row r="12" spans="1:43" s="181" customFormat="1" ht="26.25" customHeight="1" x14ac:dyDescent="0.15">
      <c r="B12" s="182"/>
      <c r="C12" s="183" t="s">
        <v>231</v>
      </c>
      <c r="D12" s="184">
        <f>SUM(D5:D11)</f>
        <v>0</v>
      </c>
      <c r="E12" s="184">
        <f t="shared" ref="E12:AQ12" si="0">SUM(E5:E11)</f>
        <v>0</v>
      </c>
      <c r="F12" s="184">
        <f t="shared" si="0"/>
        <v>0</v>
      </c>
      <c r="G12" s="184">
        <f t="shared" si="0"/>
        <v>0</v>
      </c>
      <c r="H12" s="184">
        <f t="shared" si="0"/>
        <v>0</v>
      </c>
      <c r="I12" s="184">
        <f t="shared" si="0"/>
        <v>0</v>
      </c>
      <c r="J12" s="184">
        <f t="shared" si="0"/>
        <v>0</v>
      </c>
      <c r="K12" s="184">
        <f t="shared" si="0"/>
        <v>0</v>
      </c>
      <c r="L12" s="184">
        <f t="shared" si="0"/>
        <v>0</v>
      </c>
      <c r="M12" s="184">
        <f t="shared" si="0"/>
        <v>0</v>
      </c>
      <c r="N12" s="184">
        <f t="shared" si="0"/>
        <v>0</v>
      </c>
      <c r="O12" s="184">
        <f t="shared" si="0"/>
        <v>0</v>
      </c>
      <c r="P12" s="184">
        <f t="shared" si="0"/>
        <v>0</v>
      </c>
      <c r="Q12" s="184">
        <f t="shared" si="0"/>
        <v>0</v>
      </c>
      <c r="R12" s="184">
        <f t="shared" si="0"/>
        <v>0</v>
      </c>
      <c r="S12" s="184">
        <f t="shared" si="0"/>
        <v>0</v>
      </c>
      <c r="T12" s="184">
        <f t="shared" si="0"/>
        <v>0</v>
      </c>
      <c r="U12" s="184">
        <f t="shared" si="0"/>
        <v>0</v>
      </c>
      <c r="V12" s="184">
        <f t="shared" si="0"/>
        <v>0</v>
      </c>
      <c r="W12" s="184">
        <f t="shared" si="0"/>
        <v>0</v>
      </c>
      <c r="X12" s="184">
        <f t="shared" si="0"/>
        <v>0</v>
      </c>
      <c r="Y12" s="184">
        <f t="shared" si="0"/>
        <v>0</v>
      </c>
      <c r="Z12" s="184">
        <f t="shared" si="0"/>
        <v>0</v>
      </c>
      <c r="AA12" s="184">
        <f t="shared" si="0"/>
        <v>0</v>
      </c>
      <c r="AB12" s="184">
        <f t="shared" si="0"/>
        <v>0</v>
      </c>
      <c r="AC12" s="184">
        <f t="shared" si="0"/>
        <v>0</v>
      </c>
      <c r="AD12" s="184">
        <f t="shared" si="0"/>
        <v>0</v>
      </c>
      <c r="AE12" s="184">
        <f t="shared" si="0"/>
        <v>0</v>
      </c>
      <c r="AF12" s="184">
        <f t="shared" si="0"/>
        <v>0</v>
      </c>
      <c r="AG12" s="184">
        <f t="shared" si="0"/>
        <v>0</v>
      </c>
      <c r="AH12" s="230">
        <f t="shared" si="0"/>
        <v>0</v>
      </c>
      <c r="AI12" s="184">
        <f t="shared" si="0"/>
        <v>0</v>
      </c>
      <c r="AJ12" s="184">
        <f t="shared" si="0"/>
        <v>0</v>
      </c>
      <c r="AK12" s="184">
        <f t="shared" si="0"/>
        <v>0</v>
      </c>
      <c r="AL12" s="184">
        <f t="shared" si="0"/>
        <v>0</v>
      </c>
      <c r="AM12" s="184">
        <f t="shared" si="0"/>
        <v>0</v>
      </c>
      <c r="AN12" s="184">
        <f t="shared" si="0"/>
        <v>0</v>
      </c>
      <c r="AO12" s="184">
        <f t="shared" si="0"/>
        <v>0</v>
      </c>
      <c r="AP12" s="184">
        <f t="shared" si="0"/>
        <v>0</v>
      </c>
      <c r="AQ12" s="184">
        <f t="shared" si="0"/>
        <v>0</v>
      </c>
    </row>
    <row r="13" spans="1:43" s="181" customFormat="1" ht="14.25" customHeight="1" x14ac:dyDescent="0.15">
      <c r="B13" s="174"/>
      <c r="C13" s="175"/>
      <c r="D13" s="176"/>
      <c r="E13" s="176"/>
      <c r="F13" s="176"/>
      <c r="G13" s="176"/>
      <c r="H13" s="176"/>
      <c r="I13" s="174"/>
      <c r="J13" s="175"/>
      <c r="K13" s="176"/>
      <c r="L13" s="176"/>
      <c r="M13" s="176"/>
      <c r="N13" s="176"/>
      <c r="O13" s="176"/>
      <c r="P13" s="174"/>
      <c r="Q13" s="175"/>
      <c r="R13" s="176"/>
      <c r="S13" s="176"/>
      <c r="T13" s="176"/>
      <c r="U13" s="176"/>
      <c r="V13" s="176"/>
      <c r="W13" s="174"/>
      <c r="X13" s="175"/>
      <c r="Y13" s="176"/>
      <c r="Z13" s="176"/>
      <c r="AA13" s="176"/>
      <c r="AB13" s="176"/>
      <c r="AC13" s="176"/>
      <c r="AD13" s="174"/>
      <c r="AE13" s="175"/>
      <c r="AF13" s="176"/>
      <c r="AG13" s="176"/>
      <c r="AH13" s="265"/>
      <c r="AI13" s="176"/>
      <c r="AJ13" s="176"/>
      <c r="AK13" s="174"/>
      <c r="AL13" s="175"/>
      <c r="AM13" s="176"/>
      <c r="AN13" s="176"/>
      <c r="AO13" s="176"/>
      <c r="AP13" s="176"/>
      <c r="AQ13" s="176"/>
    </row>
    <row r="14" spans="1:43" s="185" customFormat="1" ht="29.25" x14ac:dyDescent="0.2">
      <c r="A14" s="185">
        <v>1</v>
      </c>
      <c r="B14" s="186">
        <v>1</v>
      </c>
      <c r="C14" s="187" t="s">
        <v>227</v>
      </c>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266"/>
      <c r="AI14" s="178"/>
      <c r="AJ14" s="178"/>
      <c r="AK14" s="178"/>
      <c r="AL14" s="178"/>
      <c r="AM14" s="178"/>
      <c r="AN14" s="178"/>
      <c r="AO14" s="178"/>
      <c r="AP14" s="178"/>
      <c r="AQ14" s="178"/>
    </row>
    <row r="15" spans="1:43" s="185" customFormat="1" ht="23.45" customHeight="1" x14ac:dyDescent="0.2">
      <c r="A15" s="185">
        <v>2</v>
      </c>
      <c r="B15" s="186">
        <v>2</v>
      </c>
      <c r="C15" s="187" t="s">
        <v>228</v>
      </c>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266"/>
      <c r="AI15" s="178"/>
      <c r="AJ15" s="178"/>
      <c r="AK15" s="178"/>
      <c r="AL15" s="178"/>
      <c r="AM15" s="178"/>
      <c r="AN15" s="178"/>
      <c r="AO15" s="178"/>
      <c r="AP15" s="178"/>
      <c r="AQ15" s="178"/>
    </row>
    <row r="16" spans="1:43" s="185" customFormat="1" ht="19.5" x14ac:dyDescent="0.2">
      <c r="A16" s="185">
        <v>3</v>
      </c>
      <c r="B16" s="186">
        <v>3</v>
      </c>
      <c r="C16" s="187" t="s">
        <v>234</v>
      </c>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266"/>
      <c r="AI16" s="178"/>
      <c r="AJ16" s="178"/>
      <c r="AK16" s="178"/>
      <c r="AL16" s="178"/>
      <c r="AM16" s="178"/>
      <c r="AN16" s="178"/>
      <c r="AO16" s="178"/>
      <c r="AP16" s="178"/>
      <c r="AQ16" s="178"/>
    </row>
    <row r="17" spans="1:43" s="185" customFormat="1" ht="21" customHeight="1" x14ac:dyDescent="0.2">
      <c r="A17" s="185">
        <v>4</v>
      </c>
      <c r="B17" s="186">
        <v>4</v>
      </c>
      <c r="C17" s="187" t="s">
        <v>229</v>
      </c>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266"/>
      <c r="AI17" s="178"/>
      <c r="AJ17" s="178"/>
      <c r="AK17" s="178"/>
      <c r="AL17" s="178"/>
      <c r="AM17" s="178"/>
      <c r="AN17" s="178"/>
      <c r="AO17" s="178"/>
      <c r="AP17" s="178"/>
      <c r="AQ17" s="178"/>
    </row>
    <row r="18" spans="1:43" ht="22.9" customHeight="1" x14ac:dyDescent="0.15">
      <c r="A18" s="185">
        <v>14</v>
      </c>
      <c r="B18" s="186">
        <v>5</v>
      </c>
      <c r="C18" s="187" t="s">
        <v>230</v>
      </c>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266"/>
      <c r="AI18" s="178"/>
      <c r="AJ18" s="178"/>
      <c r="AK18" s="178"/>
      <c r="AL18" s="178"/>
      <c r="AM18" s="178"/>
      <c r="AN18" s="178"/>
      <c r="AO18" s="178"/>
      <c r="AP18" s="178"/>
      <c r="AQ18" s="178"/>
    </row>
    <row r="19" spans="1:43" s="185" customFormat="1" ht="22.9" customHeight="1" x14ac:dyDescent="0.2">
      <c r="A19" s="185">
        <v>20</v>
      </c>
      <c r="B19" s="186">
        <v>6</v>
      </c>
      <c r="C19" s="187" t="s">
        <v>68</v>
      </c>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266"/>
      <c r="AI19" s="178"/>
      <c r="AJ19" s="178"/>
      <c r="AK19" s="178"/>
      <c r="AL19" s="178"/>
      <c r="AM19" s="178"/>
      <c r="AN19" s="178"/>
      <c r="AO19" s="178"/>
      <c r="AP19" s="178"/>
      <c r="AQ19" s="178"/>
    </row>
    <row r="20" spans="1:43" s="185" customFormat="1" ht="35.450000000000003" customHeight="1" x14ac:dyDescent="0.2">
      <c r="B20" s="186">
        <v>6</v>
      </c>
      <c r="C20" s="188" t="s">
        <v>76</v>
      </c>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266"/>
      <c r="AI20" s="178"/>
      <c r="AJ20" s="178"/>
      <c r="AK20" s="178"/>
      <c r="AL20" s="178"/>
      <c r="AM20" s="178"/>
      <c r="AN20" s="178"/>
      <c r="AO20" s="178"/>
      <c r="AP20" s="178"/>
      <c r="AQ20" s="178"/>
    </row>
    <row r="21" spans="1:43" s="181" customFormat="1" ht="30" customHeight="1" x14ac:dyDescent="0.15">
      <c r="B21" s="186"/>
      <c r="C21" s="183" t="s">
        <v>232</v>
      </c>
      <c r="D21" s="184">
        <f>SUM(D14:D20)</f>
        <v>0</v>
      </c>
      <c r="E21" s="184">
        <f t="shared" ref="E21:AQ21" si="1">SUM(E14:E20)</f>
        <v>0</v>
      </c>
      <c r="F21" s="184">
        <f t="shared" si="1"/>
        <v>0</v>
      </c>
      <c r="G21" s="184">
        <f t="shared" si="1"/>
        <v>0</v>
      </c>
      <c r="H21" s="184">
        <f t="shared" si="1"/>
        <v>0</v>
      </c>
      <c r="I21" s="184">
        <f t="shared" si="1"/>
        <v>0</v>
      </c>
      <c r="J21" s="184">
        <f t="shared" si="1"/>
        <v>0</v>
      </c>
      <c r="K21" s="184">
        <f t="shared" si="1"/>
        <v>0</v>
      </c>
      <c r="L21" s="184">
        <f t="shared" si="1"/>
        <v>0</v>
      </c>
      <c r="M21" s="184">
        <f t="shared" si="1"/>
        <v>0</v>
      </c>
      <c r="N21" s="184">
        <f t="shared" si="1"/>
        <v>0</v>
      </c>
      <c r="O21" s="184">
        <f t="shared" si="1"/>
        <v>0</v>
      </c>
      <c r="P21" s="184">
        <f t="shared" si="1"/>
        <v>0</v>
      </c>
      <c r="Q21" s="184">
        <f t="shared" si="1"/>
        <v>0</v>
      </c>
      <c r="R21" s="184">
        <f t="shared" si="1"/>
        <v>0</v>
      </c>
      <c r="S21" s="184">
        <f t="shared" si="1"/>
        <v>0</v>
      </c>
      <c r="T21" s="184">
        <f t="shared" si="1"/>
        <v>0</v>
      </c>
      <c r="U21" s="184">
        <f t="shared" si="1"/>
        <v>0</v>
      </c>
      <c r="V21" s="184">
        <f t="shared" si="1"/>
        <v>0</v>
      </c>
      <c r="W21" s="184">
        <f t="shared" si="1"/>
        <v>0</v>
      </c>
      <c r="X21" s="184">
        <f t="shared" si="1"/>
        <v>0</v>
      </c>
      <c r="Y21" s="184">
        <f t="shared" si="1"/>
        <v>0</v>
      </c>
      <c r="Z21" s="184">
        <f t="shared" si="1"/>
        <v>0</v>
      </c>
      <c r="AA21" s="184">
        <f t="shared" si="1"/>
        <v>0</v>
      </c>
      <c r="AB21" s="184">
        <f t="shared" si="1"/>
        <v>0</v>
      </c>
      <c r="AC21" s="184">
        <f t="shared" si="1"/>
        <v>0</v>
      </c>
      <c r="AD21" s="184">
        <f t="shared" si="1"/>
        <v>0</v>
      </c>
      <c r="AE21" s="184">
        <f t="shared" si="1"/>
        <v>0</v>
      </c>
      <c r="AF21" s="184">
        <f t="shared" si="1"/>
        <v>0</v>
      </c>
      <c r="AG21" s="184">
        <f t="shared" si="1"/>
        <v>0</v>
      </c>
      <c r="AH21" s="230">
        <f t="shared" si="1"/>
        <v>0</v>
      </c>
      <c r="AI21" s="184">
        <f t="shared" si="1"/>
        <v>0</v>
      </c>
      <c r="AJ21" s="184">
        <f t="shared" si="1"/>
        <v>0</v>
      </c>
      <c r="AK21" s="184">
        <f t="shared" si="1"/>
        <v>0</v>
      </c>
      <c r="AL21" s="184">
        <f t="shared" si="1"/>
        <v>0</v>
      </c>
      <c r="AM21" s="184">
        <f t="shared" si="1"/>
        <v>0</v>
      </c>
      <c r="AN21" s="184">
        <f t="shared" si="1"/>
        <v>0</v>
      </c>
      <c r="AO21" s="184">
        <f t="shared" si="1"/>
        <v>0</v>
      </c>
      <c r="AP21" s="184">
        <f t="shared" si="1"/>
        <v>0</v>
      </c>
      <c r="AQ21" s="184">
        <f t="shared" si="1"/>
        <v>0</v>
      </c>
    </row>
    <row r="22" spans="1:43" s="181" customFormat="1" ht="26.45" customHeight="1" x14ac:dyDescent="0.15">
      <c r="B22" s="186"/>
      <c r="C22" s="189" t="s">
        <v>249</v>
      </c>
      <c r="D22" s="190">
        <f t="shared" ref="D22:AQ22" si="2">D12-D21</f>
        <v>0</v>
      </c>
      <c r="E22" s="190">
        <f t="shared" si="2"/>
        <v>0</v>
      </c>
      <c r="F22" s="190">
        <f t="shared" si="2"/>
        <v>0</v>
      </c>
      <c r="G22" s="190">
        <f t="shared" si="2"/>
        <v>0</v>
      </c>
      <c r="H22" s="190">
        <f t="shared" si="2"/>
        <v>0</v>
      </c>
      <c r="I22" s="190">
        <f t="shared" si="2"/>
        <v>0</v>
      </c>
      <c r="J22" s="190">
        <f t="shared" si="2"/>
        <v>0</v>
      </c>
      <c r="K22" s="190">
        <f t="shared" si="2"/>
        <v>0</v>
      </c>
      <c r="L22" s="190">
        <f t="shared" si="2"/>
        <v>0</v>
      </c>
      <c r="M22" s="190">
        <f t="shared" si="2"/>
        <v>0</v>
      </c>
      <c r="N22" s="190">
        <f t="shared" si="2"/>
        <v>0</v>
      </c>
      <c r="O22" s="190">
        <f t="shared" si="2"/>
        <v>0</v>
      </c>
      <c r="P22" s="190">
        <f t="shared" si="2"/>
        <v>0</v>
      </c>
      <c r="Q22" s="190">
        <f t="shared" si="2"/>
        <v>0</v>
      </c>
      <c r="R22" s="190">
        <f t="shared" si="2"/>
        <v>0</v>
      </c>
      <c r="S22" s="190">
        <f t="shared" si="2"/>
        <v>0</v>
      </c>
      <c r="T22" s="190">
        <f t="shared" si="2"/>
        <v>0</v>
      </c>
      <c r="U22" s="190">
        <f t="shared" si="2"/>
        <v>0</v>
      </c>
      <c r="V22" s="190">
        <f t="shared" si="2"/>
        <v>0</v>
      </c>
      <c r="W22" s="190">
        <f t="shared" si="2"/>
        <v>0</v>
      </c>
      <c r="X22" s="190">
        <f t="shared" si="2"/>
        <v>0</v>
      </c>
      <c r="Y22" s="190">
        <f t="shared" si="2"/>
        <v>0</v>
      </c>
      <c r="Z22" s="190">
        <f t="shared" si="2"/>
        <v>0</v>
      </c>
      <c r="AA22" s="190">
        <f t="shared" si="2"/>
        <v>0</v>
      </c>
      <c r="AB22" s="190">
        <f t="shared" si="2"/>
        <v>0</v>
      </c>
      <c r="AC22" s="190">
        <f t="shared" si="2"/>
        <v>0</v>
      </c>
      <c r="AD22" s="190">
        <f t="shared" si="2"/>
        <v>0</v>
      </c>
      <c r="AE22" s="190">
        <f t="shared" si="2"/>
        <v>0</v>
      </c>
      <c r="AF22" s="190">
        <f t="shared" si="2"/>
        <v>0</v>
      </c>
      <c r="AG22" s="190">
        <f t="shared" si="2"/>
        <v>0</v>
      </c>
      <c r="AH22" s="230">
        <f t="shared" si="2"/>
        <v>0</v>
      </c>
      <c r="AI22" s="190">
        <f t="shared" si="2"/>
        <v>0</v>
      </c>
      <c r="AJ22" s="190">
        <f t="shared" si="2"/>
        <v>0</v>
      </c>
      <c r="AK22" s="190">
        <f t="shared" si="2"/>
        <v>0</v>
      </c>
      <c r="AL22" s="190">
        <f t="shared" si="2"/>
        <v>0</v>
      </c>
      <c r="AM22" s="190">
        <f t="shared" si="2"/>
        <v>0</v>
      </c>
      <c r="AN22" s="190">
        <f t="shared" si="2"/>
        <v>0</v>
      </c>
      <c r="AO22" s="190">
        <f t="shared" si="2"/>
        <v>0</v>
      </c>
      <c r="AP22" s="190">
        <f t="shared" si="2"/>
        <v>0</v>
      </c>
      <c r="AQ22" s="190">
        <f t="shared" si="2"/>
        <v>0</v>
      </c>
    </row>
    <row r="23" spans="1:43" x14ac:dyDescent="0.15">
      <c r="B23" s="185"/>
      <c r="C23" s="191"/>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267"/>
      <c r="AI23" s="192"/>
      <c r="AJ23" s="192"/>
      <c r="AK23" s="192"/>
      <c r="AL23" s="192"/>
      <c r="AM23" s="192"/>
      <c r="AN23" s="192"/>
      <c r="AO23" s="192"/>
      <c r="AP23" s="192"/>
      <c r="AQ23" s="192"/>
    </row>
    <row r="24" spans="1:43" ht="25.9" customHeight="1" x14ac:dyDescent="0.15">
      <c r="B24" s="185"/>
      <c r="C24" s="191"/>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267"/>
      <c r="AI24" s="192"/>
      <c r="AJ24" s="192"/>
      <c r="AK24" s="192"/>
      <c r="AL24" s="192"/>
      <c r="AM24" s="192"/>
      <c r="AN24" s="192"/>
      <c r="AO24" s="192"/>
      <c r="AP24" s="192"/>
      <c r="AQ24" s="192"/>
    </row>
    <row r="25" spans="1:43" x14ac:dyDescent="0.15">
      <c r="B25" s="185"/>
      <c r="C25" s="191"/>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267"/>
      <c r="AI25" s="192"/>
      <c r="AJ25" s="192"/>
      <c r="AK25" s="192"/>
      <c r="AL25" s="192"/>
      <c r="AM25" s="192"/>
      <c r="AN25" s="192"/>
      <c r="AO25" s="192"/>
      <c r="AP25" s="192"/>
      <c r="AQ25" s="192"/>
    </row>
    <row r="26" spans="1:43" x14ac:dyDescent="0.15">
      <c r="B26" s="185"/>
      <c r="C26" s="191"/>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267"/>
      <c r="AI26" s="192"/>
      <c r="AJ26" s="192"/>
      <c r="AK26" s="192"/>
      <c r="AL26" s="192"/>
      <c r="AM26" s="192"/>
      <c r="AN26" s="192"/>
      <c r="AO26" s="192"/>
      <c r="AP26" s="192"/>
      <c r="AQ26" s="192"/>
    </row>
    <row r="27" spans="1:43" ht="13.15" customHeight="1" x14ac:dyDescent="0.15">
      <c r="B27" s="185"/>
      <c r="C27" s="191"/>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267"/>
      <c r="AI27" s="192"/>
      <c r="AJ27" s="192"/>
      <c r="AK27" s="192"/>
      <c r="AL27" s="192"/>
      <c r="AM27" s="192"/>
      <c r="AN27" s="192"/>
      <c r="AO27" s="192"/>
      <c r="AP27" s="192"/>
      <c r="AQ27" s="192"/>
    </row>
    <row r="28" spans="1:43" s="193" customFormat="1" ht="26.25" customHeight="1" x14ac:dyDescent="0.2">
      <c r="B28" s="433" t="s">
        <v>248</v>
      </c>
      <c r="C28" s="433"/>
      <c r="D28" s="194">
        <v>45047</v>
      </c>
      <c r="E28" s="195" t="s">
        <v>247</v>
      </c>
      <c r="F28" s="195"/>
      <c r="G28" s="195"/>
      <c r="H28" s="195"/>
      <c r="I28" s="195"/>
      <c r="J28" s="195"/>
      <c r="K28" s="195"/>
      <c r="L28" s="195"/>
      <c r="M28" s="195"/>
      <c r="N28" s="195"/>
      <c r="O28" s="195"/>
      <c r="P28" s="195"/>
      <c r="Q28" s="195"/>
      <c r="R28" s="281"/>
      <c r="S28" s="281"/>
      <c r="T28" s="281"/>
      <c r="U28" s="281"/>
      <c r="V28" s="281"/>
      <c r="W28" s="281"/>
      <c r="X28" s="282"/>
      <c r="Y28" s="282"/>
      <c r="Z28" s="282"/>
      <c r="AA28" s="282"/>
      <c r="AB28" s="282"/>
      <c r="AC28" s="282"/>
      <c r="AD28" s="282"/>
      <c r="AE28" s="282"/>
      <c r="AF28" s="282"/>
      <c r="AG28" s="282"/>
      <c r="AH28" s="268"/>
    </row>
    <row r="29" spans="1:43" s="193" customFormat="1" ht="26.25" customHeight="1" x14ac:dyDescent="0.15">
      <c r="B29" s="433" t="s">
        <v>50</v>
      </c>
      <c r="C29" s="433"/>
      <c r="D29" s="196">
        <v>12</v>
      </c>
      <c r="E29" s="197">
        <f>COUNTIF(Buget_cerere!N83:Q83,"&gt;0")</f>
        <v>0</v>
      </c>
      <c r="F29" s="198">
        <f>Amortizare!E32</f>
        <v>0</v>
      </c>
      <c r="G29" s="195"/>
      <c r="H29" s="195"/>
      <c r="I29" s="195"/>
      <c r="J29" s="195"/>
      <c r="K29" s="195"/>
      <c r="L29" s="195"/>
      <c r="M29" s="195"/>
      <c r="N29" s="195"/>
      <c r="O29" s="195"/>
      <c r="P29" s="195"/>
      <c r="Q29" s="195"/>
      <c r="R29" s="281"/>
      <c r="S29" s="281"/>
      <c r="T29" s="281"/>
      <c r="U29" s="281"/>
      <c r="V29" s="281"/>
      <c r="W29" s="281"/>
      <c r="X29" s="282"/>
      <c r="Y29" s="282"/>
      <c r="Z29" s="282"/>
      <c r="AA29" s="282"/>
      <c r="AB29" s="282"/>
      <c r="AC29" s="282"/>
      <c r="AD29" s="282"/>
      <c r="AE29" s="282"/>
      <c r="AF29" s="282"/>
      <c r="AG29" s="282"/>
      <c r="AH29" s="268"/>
    </row>
    <row r="30" spans="1:43" s="199" customFormat="1" x14ac:dyDescent="0.2">
      <c r="B30" s="200"/>
      <c r="C30" s="201"/>
      <c r="D30" s="182" t="s">
        <v>84</v>
      </c>
      <c r="E30" s="182" t="s">
        <v>85</v>
      </c>
      <c r="F30" s="182" t="s">
        <v>86</v>
      </c>
      <c r="G30" s="182" t="s">
        <v>87</v>
      </c>
      <c r="H30" s="182" t="s">
        <v>88</v>
      </c>
      <c r="I30" s="182" t="s">
        <v>89</v>
      </c>
      <c r="J30" s="182" t="s">
        <v>90</v>
      </c>
      <c r="K30" s="182" t="s">
        <v>91</v>
      </c>
      <c r="L30" s="182" t="s">
        <v>92</v>
      </c>
      <c r="M30" s="182" t="s">
        <v>93</v>
      </c>
      <c r="N30" s="182" t="s">
        <v>94</v>
      </c>
      <c r="O30" s="182" t="s">
        <v>95</v>
      </c>
      <c r="P30" s="182" t="s">
        <v>96</v>
      </c>
      <c r="Q30" s="182" t="s">
        <v>97</v>
      </c>
      <c r="R30" s="182" t="s">
        <v>98</v>
      </c>
      <c r="S30" s="182" t="s">
        <v>99</v>
      </c>
      <c r="T30" s="182" t="s">
        <v>100</v>
      </c>
      <c r="U30" s="182" t="s">
        <v>101</v>
      </c>
      <c r="V30" s="182" t="s">
        <v>102</v>
      </c>
      <c r="W30" s="182" t="s">
        <v>103</v>
      </c>
      <c r="X30" s="182" t="s">
        <v>116</v>
      </c>
      <c r="Y30" s="182" t="s">
        <v>117</v>
      </c>
      <c r="Z30" s="182" t="s">
        <v>118</v>
      </c>
      <c r="AA30" s="182" t="s">
        <v>119</v>
      </c>
      <c r="AB30" s="182" t="s">
        <v>120</v>
      </c>
      <c r="AC30" s="182" t="s">
        <v>135</v>
      </c>
      <c r="AD30" s="182" t="s">
        <v>136</v>
      </c>
      <c r="AE30" s="182" t="s">
        <v>137</v>
      </c>
      <c r="AF30" s="182" t="s">
        <v>138</v>
      </c>
      <c r="AG30" s="182" t="s">
        <v>139</v>
      </c>
      <c r="AH30" s="269" t="s">
        <v>140</v>
      </c>
      <c r="AI30" s="182" t="s">
        <v>141</v>
      </c>
      <c r="AJ30" s="182" t="s">
        <v>142</v>
      </c>
      <c r="AK30" s="182" t="s">
        <v>143</v>
      </c>
      <c r="AL30" s="182" t="s">
        <v>144</v>
      </c>
      <c r="AM30" s="182" t="s">
        <v>145</v>
      </c>
      <c r="AN30" s="182" t="s">
        <v>146</v>
      </c>
      <c r="AO30" s="182" t="s">
        <v>147</v>
      </c>
      <c r="AP30" s="182" t="s">
        <v>148</v>
      </c>
    </row>
    <row r="31" spans="1:43" s="202" customFormat="1" hidden="1" x14ac:dyDescent="0.15">
      <c r="B31" s="203"/>
      <c r="C31" s="204"/>
      <c r="D31" s="205">
        <f>IF(D35="Implementare",0,C31+1)</f>
        <v>0</v>
      </c>
      <c r="E31" s="205">
        <f>IF(E35="Implementare",0,D31+1)</f>
        <v>0</v>
      </c>
      <c r="F31" s="205">
        <f t="shared" ref="F31:AP31" si="3">IF(F35="Implementare",0,E31+1)</f>
        <v>1</v>
      </c>
      <c r="G31" s="205">
        <f t="shared" si="3"/>
        <v>2</v>
      </c>
      <c r="H31" s="205">
        <f t="shared" si="3"/>
        <v>3</v>
      </c>
      <c r="I31" s="205">
        <f t="shared" si="3"/>
        <v>4</v>
      </c>
      <c r="J31" s="205">
        <f t="shared" si="3"/>
        <v>5</v>
      </c>
      <c r="K31" s="205">
        <f t="shared" si="3"/>
        <v>6</v>
      </c>
      <c r="L31" s="205">
        <f t="shared" si="3"/>
        <v>7</v>
      </c>
      <c r="M31" s="205">
        <f t="shared" si="3"/>
        <v>8</v>
      </c>
      <c r="N31" s="205">
        <f t="shared" si="3"/>
        <v>9</v>
      </c>
      <c r="O31" s="205">
        <f t="shared" si="3"/>
        <v>10</v>
      </c>
      <c r="P31" s="205">
        <f t="shared" si="3"/>
        <v>11</v>
      </c>
      <c r="Q31" s="205">
        <f t="shared" si="3"/>
        <v>12</v>
      </c>
      <c r="R31" s="205">
        <f t="shared" si="3"/>
        <v>13</v>
      </c>
      <c r="S31" s="205">
        <f t="shared" si="3"/>
        <v>14</v>
      </c>
      <c r="T31" s="205">
        <f t="shared" si="3"/>
        <v>15</v>
      </c>
      <c r="U31" s="205">
        <f t="shared" si="3"/>
        <v>16</v>
      </c>
      <c r="V31" s="205">
        <f t="shared" si="3"/>
        <v>17</v>
      </c>
      <c r="W31" s="205">
        <f t="shared" si="3"/>
        <v>18</v>
      </c>
      <c r="X31" s="205">
        <f t="shared" si="3"/>
        <v>19</v>
      </c>
      <c r="Y31" s="205">
        <f t="shared" si="3"/>
        <v>20</v>
      </c>
      <c r="Z31" s="205">
        <f t="shared" si="3"/>
        <v>21</v>
      </c>
      <c r="AA31" s="205">
        <f t="shared" si="3"/>
        <v>22</v>
      </c>
      <c r="AB31" s="205">
        <f t="shared" si="3"/>
        <v>23</v>
      </c>
      <c r="AC31" s="205">
        <f t="shared" si="3"/>
        <v>24</v>
      </c>
      <c r="AD31" s="205">
        <f t="shared" si="3"/>
        <v>25</v>
      </c>
      <c r="AE31" s="205">
        <f t="shared" si="3"/>
        <v>26</v>
      </c>
      <c r="AF31" s="205">
        <f t="shared" si="3"/>
        <v>27</v>
      </c>
      <c r="AG31" s="205">
        <f t="shared" si="3"/>
        <v>28</v>
      </c>
      <c r="AH31" s="270">
        <f t="shared" si="3"/>
        <v>29</v>
      </c>
      <c r="AI31" s="205">
        <f t="shared" si="3"/>
        <v>30</v>
      </c>
      <c r="AJ31" s="205">
        <f t="shared" si="3"/>
        <v>31</v>
      </c>
      <c r="AK31" s="205">
        <f t="shared" si="3"/>
        <v>32</v>
      </c>
      <c r="AL31" s="205">
        <f t="shared" si="3"/>
        <v>33</v>
      </c>
      <c r="AM31" s="205">
        <f t="shared" si="3"/>
        <v>34</v>
      </c>
      <c r="AN31" s="205">
        <f t="shared" si="3"/>
        <v>35</v>
      </c>
      <c r="AO31" s="205">
        <f t="shared" si="3"/>
        <v>36</v>
      </c>
      <c r="AP31" s="205">
        <f t="shared" si="3"/>
        <v>37</v>
      </c>
    </row>
    <row r="32" spans="1:43" s="202" customFormat="1" hidden="1" x14ac:dyDescent="0.15">
      <c r="B32" s="203"/>
      <c r="C32" s="204"/>
      <c r="D32" s="205">
        <f>YEAR(D28)</f>
        <v>2023</v>
      </c>
      <c r="E32" s="205">
        <f>D32+1</f>
        <v>2024</v>
      </c>
      <c r="F32" s="205">
        <f t="shared" ref="F32:AP32" si="4">E32+1</f>
        <v>2025</v>
      </c>
      <c r="G32" s="205">
        <f t="shared" si="4"/>
        <v>2026</v>
      </c>
      <c r="H32" s="205">
        <f t="shared" si="4"/>
        <v>2027</v>
      </c>
      <c r="I32" s="205">
        <f t="shared" si="4"/>
        <v>2028</v>
      </c>
      <c r="J32" s="205">
        <f t="shared" si="4"/>
        <v>2029</v>
      </c>
      <c r="K32" s="205">
        <f t="shared" si="4"/>
        <v>2030</v>
      </c>
      <c r="L32" s="205">
        <f t="shared" si="4"/>
        <v>2031</v>
      </c>
      <c r="M32" s="205">
        <f t="shared" si="4"/>
        <v>2032</v>
      </c>
      <c r="N32" s="205">
        <f t="shared" si="4"/>
        <v>2033</v>
      </c>
      <c r="O32" s="205">
        <f t="shared" si="4"/>
        <v>2034</v>
      </c>
      <c r="P32" s="205">
        <f t="shared" si="4"/>
        <v>2035</v>
      </c>
      <c r="Q32" s="205">
        <f t="shared" si="4"/>
        <v>2036</v>
      </c>
      <c r="R32" s="205">
        <f t="shared" si="4"/>
        <v>2037</v>
      </c>
      <c r="S32" s="205">
        <f t="shared" si="4"/>
        <v>2038</v>
      </c>
      <c r="T32" s="205">
        <f t="shared" si="4"/>
        <v>2039</v>
      </c>
      <c r="U32" s="205">
        <f t="shared" si="4"/>
        <v>2040</v>
      </c>
      <c r="V32" s="205">
        <f t="shared" si="4"/>
        <v>2041</v>
      </c>
      <c r="W32" s="205">
        <f t="shared" si="4"/>
        <v>2042</v>
      </c>
      <c r="X32" s="205">
        <f t="shared" si="4"/>
        <v>2043</v>
      </c>
      <c r="Y32" s="205">
        <f t="shared" si="4"/>
        <v>2044</v>
      </c>
      <c r="Z32" s="205">
        <f t="shared" si="4"/>
        <v>2045</v>
      </c>
      <c r="AA32" s="205">
        <f t="shared" si="4"/>
        <v>2046</v>
      </c>
      <c r="AB32" s="205">
        <f t="shared" si="4"/>
        <v>2047</v>
      </c>
      <c r="AC32" s="205">
        <f t="shared" si="4"/>
        <v>2048</v>
      </c>
      <c r="AD32" s="205">
        <f t="shared" si="4"/>
        <v>2049</v>
      </c>
      <c r="AE32" s="205">
        <f t="shared" si="4"/>
        <v>2050</v>
      </c>
      <c r="AF32" s="205">
        <f t="shared" si="4"/>
        <v>2051</v>
      </c>
      <c r="AG32" s="205">
        <f t="shared" si="4"/>
        <v>2052</v>
      </c>
      <c r="AH32" s="270">
        <f t="shared" si="4"/>
        <v>2053</v>
      </c>
      <c r="AI32" s="205">
        <f t="shared" si="4"/>
        <v>2054</v>
      </c>
      <c r="AJ32" s="205">
        <f t="shared" si="4"/>
        <v>2055</v>
      </c>
      <c r="AK32" s="205">
        <f t="shared" si="4"/>
        <v>2056</v>
      </c>
      <c r="AL32" s="205">
        <f t="shared" si="4"/>
        <v>2057</v>
      </c>
      <c r="AM32" s="205">
        <f t="shared" si="4"/>
        <v>2058</v>
      </c>
      <c r="AN32" s="205">
        <f t="shared" si="4"/>
        <v>2059</v>
      </c>
      <c r="AO32" s="205">
        <f t="shared" si="4"/>
        <v>2060</v>
      </c>
      <c r="AP32" s="205">
        <f t="shared" si="4"/>
        <v>2061</v>
      </c>
    </row>
    <row r="33" spans="1:43" s="206" customFormat="1" hidden="1" x14ac:dyDescent="0.15">
      <c r="B33" s="207"/>
      <c r="C33" s="208"/>
      <c r="D33" s="209">
        <f>DATE(D32,12,31)</f>
        <v>45291</v>
      </c>
      <c r="E33" s="209">
        <f t="shared" ref="E33:AP33" si="5">DATE(E32,12,31)</f>
        <v>45657</v>
      </c>
      <c r="F33" s="209">
        <f t="shared" si="5"/>
        <v>46022</v>
      </c>
      <c r="G33" s="209">
        <f t="shared" si="5"/>
        <v>46387</v>
      </c>
      <c r="H33" s="209">
        <f t="shared" si="5"/>
        <v>46752</v>
      </c>
      <c r="I33" s="209">
        <f t="shared" si="5"/>
        <v>47118</v>
      </c>
      <c r="J33" s="209">
        <f t="shared" si="5"/>
        <v>47483</v>
      </c>
      <c r="K33" s="209">
        <f t="shared" si="5"/>
        <v>47848</v>
      </c>
      <c r="L33" s="209">
        <f t="shared" si="5"/>
        <v>48213</v>
      </c>
      <c r="M33" s="209">
        <f t="shared" si="5"/>
        <v>48579</v>
      </c>
      <c r="N33" s="209">
        <f t="shared" si="5"/>
        <v>48944</v>
      </c>
      <c r="O33" s="209">
        <f t="shared" si="5"/>
        <v>49309</v>
      </c>
      <c r="P33" s="209">
        <f t="shared" si="5"/>
        <v>49674</v>
      </c>
      <c r="Q33" s="209">
        <f t="shared" si="5"/>
        <v>50040</v>
      </c>
      <c r="R33" s="209">
        <f t="shared" si="5"/>
        <v>50405</v>
      </c>
      <c r="S33" s="209">
        <f t="shared" si="5"/>
        <v>50770</v>
      </c>
      <c r="T33" s="209">
        <f t="shared" si="5"/>
        <v>51135</v>
      </c>
      <c r="U33" s="209">
        <f t="shared" si="5"/>
        <v>51501</v>
      </c>
      <c r="V33" s="209">
        <f t="shared" si="5"/>
        <v>51866</v>
      </c>
      <c r="W33" s="209">
        <f t="shared" si="5"/>
        <v>52231</v>
      </c>
      <c r="X33" s="209">
        <f t="shared" si="5"/>
        <v>52596</v>
      </c>
      <c r="Y33" s="209">
        <f t="shared" si="5"/>
        <v>52962</v>
      </c>
      <c r="Z33" s="209">
        <f t="shared" si="5"/>
        <v>53327</v>
      </c>
      <c r="AA33" s="209">
        <f t="shared" si="5"/>
        <v>53692</v>
      </c>
      <c r="AB33" s="209">
        <f t="shared" si="5"/>
        <v>54057</v>
      </c>
      <c r="AC33" s="209">
        <f t="shared" si="5"/>
        <v>54423</v>
      </c>
      <c r="AD33" s="209">
        <f t="shared" si="5"/>
        <v>54788</v>
      </c>
      <c r="AE33" s="209">
        <f t="shared" si="5"/>
        <v>55153</v>
      </c>
      <c r="AF33" s="209">
        <f t="shared" si="5"/>
        <v>55518</v>
      </c>
      <c r="AG33" s="209">
        <f t="shared" si="5"/>
        <v>55884</v>
      </c>
      <c r="AH33" s="271">
        <f t="shared" si="5"/>
        <v>56249</v>
      </c>
      <c r="AI33" s="209">
        <f t="shared" si="5"/>
        <v>56614</v>
      </c>
      <c r="AJ33" s="209">
        <f t="shared" si="5"/>
        <v>56979</v>
      </c>
      <c r="AK33" s="209">
        <f t="shared" si="5"/>
        <v>57345</v>
      </c>
      <c r="AL33" s="209">
        <f t="shared" si="5"/>
        <v>57710</v>
      </c>
      <c r="AM33" s="209">
        <f t="shared" si="5"/>
        <v>58075</v>
      </c>
      <c r="AN33" s="209">
        <f t="shared" si="5"/>
        <v>58440</v>
      </c>
      <c r="AO33" s="209">
        <f t="shared" si="5"/>
        <v>58806</v>
      </c>
      <c r="AP33" s="209">
        <f t="shared" si="5"/>
        <v>59171</v>
      </c>
    </row>
    <row r="34" spans="1:43" s="206" customFormat="1" hidden="1" x14ac:dyDescent="0.15">
      <c r="B34" s="207"/>
      <c r="C34" s="208"/>
      <c r="D34" s="205">
        <f>DATEDIF(D28,D33,"M")</f>
        <v>7</v>
      </c>
      <c r="E34" s="205">
        <f>DATEDIF(D33,E33,"M")</f>
        <v>12</v>
      </c>
      <c r="F34" s="205">
        <f t="shared" ref="F34:AP34" si="6">DATEDIF(E33,F33,"M")</f>
        <v>12</v>
      </c>
      <c r="G34" s="205">
        <f t="shared" si="6"/>
        <v>12</v>
      </c>
      <c r="H34" s="205">
        <f t="shared" si="6"/>
        <v>12</v>
      </c>
      <c r="I34" s="205">
        <f t="shared" si="6"/>
        <v>12</v>
      </c>
      <c r="J34" s="205">
        <f t="shared" si="6"/>
        <v>12</v>
      </c>
      <c r="K34" s="205">
        <f t="shared" si="6"/>
        <v>12</v>
      </c>
      <c r="L34" s="205">
        <f t="shared" si="6"/>
        <v>12</v>
      </c>
      <c r="M34" s="205">
        <f t="shared" si="6"/>
        <v>12</v>
      </c>
      <c r="N34" s="205">
        <f t="shared" si="6"/>
        <v>12</v>
      </c>
      <c r="O34" s="205">
        <f t="shared" si="6"/>
        <v>12</v>
      </c>
      <c r="P34" s="205">
        <f t="shared" si="6"/>
        <v>12</v>
      </c>
      <c r="Q34" s="205">
        <f t="shared" si="6"/>
        <v>12</v>
      </c>
      <c r="R34" s="205">
        <f t="shared" si="6"/>
        <v>12</v>
      </c>
      <c r="S34" s="205">
        <f t="shared" si="6"/>
        <v>12</v>
      </c>
      <c r="T34" s="205">
        <f t="shared" si="6"/>
        <v>12</v>
      </c>
      <c r="U34" s="205">
        <f t="shared" si="6"/>
        <v>12</v>
      </c>
      <c r="V34" s="205">
        <f t="shared" si="6"/>
        <v>12</v>
      </c>
      <c r="W34" s="205">
        <f t="shared" si="6"/>
        <v>12</v>
      </c>
      <c r="X34" s="205">
        <f t="shared" si="6"/>
        <v>12</v>
      </c>
      <c r="Y34" s="205">
        <f t="shared" si="6"/>
        <v>12</v>
      </c>
      <c r="Z34" s="205">
        <f t="shared" si="6"/>
        <v>12</v>
      </c>
      <c r="AA34" s="205">
        <f t="shared" si="6"/>
        <v>12</v>
      </c>
      <c r="AB34" s="205">
        <f t="shared" si="6"/>
        <v>12</v>
      </c>
      <c r="AC34" s="205">
        <f t="shared" si="6"/>
        <v>12</v>
      </c>
      <c r="AD34" s="205">
        <f t="shared" si="6"/>
        <v>12</v>
      </c>
      <c r="AE34" s="205">
        <f t="shared" si="6"/>
        <v>12</v>
      </c>
      <c r="AF34" s="205">
        <f t="shared" si="6"/>
        <v>12</v>
      </c>
      <c r="AG34" s="205">
        <f t="shared" si="6"/>
        <v>12</v>
      </c>
      <c r="AH34" s="270">
        <f t="shared" si="6"/>
        <v>12</v>
      </c>
      <c r="AI34" s="205">
        <f t="shared" si="6"/>
        <v>12</v>
      </c>
      <c r="AJ34" s="205">
        <f t="shared" si="6"/>
        <v>12</v>
      </c>
      <c r="AK34" s="205">
        <f t="shared" si="6"/>
        <v>12</v>
      </c>
      <c r="AL34" s="205">
        <f t="shared" si="6"/>
        <v>12</v>
      </c>
      <c r="AM34" s="205">
        <f t="shared" si="6"/>
        <v>12</v>
      </c>
      <c r="AN34" s="205">
        <f t="shared" si="6"/>
        <v>12</v>
      </c>
      <c r="AO34" s="205">
        <f t="shared" si="6"/>
        <v>12</v>
      </c>
      <c r="AP34" s="205">
        <f t="shared" si="6"/>
        <v>12</v>
      </c>
    </row>
    <row r="35" spans="1:43" s="210" customFormat="1" hidden="1" x14ac:dyDescent="0.15">
      <c r="B35" s="211"/>
      <c r="C35" s="212"/>
      <c r="D35" s="213" t="s">
        <v>19</v>
      </c>
      <c r="E35" s="213" t="str">
        <f>IF(D29-D34&gt;=0,"Implementare","Operare")</f>
        <v>Implementare</v>
      </c>
      <c r="F35" s="213" t="str">
        <f>IF($D$29-SUM(D$34:$E34)&gt;=0,"Implementare","Operare")</f>
        <v>Operare</v>
      </c>
      <c r="G35" s="213" t="str">
        <f>IF($D$29-SUM(D$34:$F34)&gt;=0,"Implementare","Operare")</f>
        <v>Operare</v>
      </c>
      <c r="H35" s="213" t="str">
        <f>IF($D$29-SUM(D$34:$G34)&gt;=0,"Implementare","Operare")</f>
        <v>Operare</v>
      </c>
      <c r="I35" s="213" t="str">
        <f>IF($D$29-SUM(D$34:$H34)&gt;=0,"Implementare","Operare")</f>
        <v>Operare</v>
      </c>
      <c r="J35" s="213" t="str">
        <f>IF($D$29-SUM(D$34:$I34)&gt;=0,"Implementare","Operare")</f>
        <v>Operare</v>
      </c>
      <c r="K35" s="213" t="str">
        <f>IF($D$29-SUM(D$34:$J34)&gt;=0,"Implementare","Operare")</f>
        <v>Operare</v>
      </c>
      <c r="L35" s="213" t="str">
        <f>IF($D$29-SUM(D$34:$K34)&gt;=0,"Implementare","Operare")</f>
        <v>Operare</v>
      </c>
      <c r="M35" s="213" t="str">
        <f>IF($D$29-SUM(D$34:$L34)&gt;=0,"Implementare","Operare")</f>
        <v>Operare</v>
      </c>
      <c r="N35" s="213" t="str">
        <f>IF($D$29-SUM($D$34:M34)&gt;=0,"Implementare","Operare")</f>
        <v>Operare</v>
      </c>
      <c r="O35" s="213" t="str">
        <f>IF($D$29-SUM($D$34:N34)&gt;=0,"Implementare","Operare")</f>
        <v>Operare</v>
      </c>
      <c r="P35" s="213" t="str">
        <f>IF($D$29-SUM($D$34:O34)&gt;=0,"Implementare","Operare")</f>
        <v>Operare</v>
      </c>
      <c r="Q35" s="213" t="str">
        <f>IF($D$29-SUM($D$34:P34)&gt;=0,"Implementare","Operare")</f>
        <v>Operare</v>
      </c>
      <c r="R35" s="213" t="str">
        <f>IF($D$29-SUM($D$34:Q34)&gt;=0,"Implementare","Operare")</f>
        <v>Operare</v>
      </c>
      <c r="S35" s="213" t="str">
        <f>IF($D$29-SUM($D$34:R34)&gt;=0,"Implementare","Operare")</f>
        <v>Operare</v>
      </c>
      <c r="T35" s="213" t="str">
        <f>IF($D$29-SUM($D$34:S34)&gt;=0,"Implementare","Operare")</f>
        <v>Operare</v>
      </c>
      <c r="U35" s="213" t="str">
        <f>IF($D$29-SUM($D$34:T34)&gt;=0,"Implementare","Operare")</f>
        <v>Operare</v>
      </c>
      <c r="V35" s="213" t="str">
        <f>IF($D$29-SUM($D$34:U34)&gt;=0,"Implementare","Operare")</f>
        <v>Operare</v>
      </c>
      <c r="W35" s="213" t="str">
        <f>IF($D$29-SUM($D$34:V34)&gt;=0,"Implementare","Operare")</f>
        <v>Operare</v>
      </c>
      <c r="X35" s="213" t="str">
        <f>IF($D$29-SUM($D$34:W34)&gt;=0,"Implementare","Operare")</f>
        <v>Operare</v>
      </c>
      <c r="Y35" s="213" t="str">
        <f>IF($D$29-SUM($D$34:X34)&gt;=0,"Implementare","Operare")</f>
        <v>Operare</v>
      </c>
      <c r="Z35" s="213" t="str">
        <f>IF($D$29-SUM($D$34:Y34)&gt;=0,"Implementare","Operare")</f>
        <v>Operare</v>
      </c>
      <c r="AA35" s="213" t="str">
        <f>IF($D$29-SUM($D$34:Z34)&gt;=0,"Implementare","Operare")</f>
        <v>Operare</v>
      </c>
      <c r="AB35" s="213" t="str">
        <f>IF($D$29-SUM($D$34:AA34)&gt;=0,"Implementare","Operare")</f>
        <v>Operare</v>
      </c>
      <c r="AC35" s="213" t="str">
        <f>IF($D$29-SUM($D$34:AB34)&gt;=0,"Implementare","Operare")</f>
        <v>Operare</v>
      </c>
      <c r="AD35" s="213" t="str">
        <f>IF($D$29-SUM($D$34:AC34)&gt;=0,"Implementare","Operare")</f>
        <v>Operare</v>
      </c>
      <c r="AE35" s="213" t="str">
        <f>IF($D$29-SUM($D$34:AD34)&gt;=0,"Implementare","Operare")</f>
        <v>Operare</v>
      </c>
      <c r="AF35" s="213" t="str">
        <f>IF($D$29-SUM($D$34:AE34)&gt;=0,"Implementare","Operare")</f>
        <v>Operare</v>
      </c>
      <c r="AG35" s="213" t="str">
        <f>IF($D$29-SUM($D$34:AF34)&gt;=0,"Implementare","Operare")</f>
        <v>Operare</v>
      </c>
      <c r="AH35" s="272" t="str">
        <f>IF($D$29-SUM($D$34:AG34)&gt;=0,"Implementare","Operare")</f>
        <v>Operare</v>
      </c>
      <c r="AI35" s="213" t="str">
        <f>IF($D$29-SUM($D$34:AH34)&gt;=0,"Implementare","Operare")</f>
        <v>Operare</v>
      </c>
      <c r="AJ35" s="213" t="str">
        <f>IF($D$29-SUM($D$34:AI34)&gt;=0,"Implementare","Operare")</f>
        <v>Operare</v>
      </c>
      <c r="AK35" s="213" t="str">
        <f>IF($D$29-SUM($D$34:AJ34)&gt;=0,"Implementare","Operare")</f>
        <v>Operare</v>
      </c>
      <c r="AL35" s="213" t="str">
        <f>IF($D$29-SUM($D$34:AK34)&gt;=0,"Implementare","Operare")</f>
        <v>Operare</v>
      </c>
      <c r="AM35" s="213" t="str">
        <f>IF($D$29-SUM($D$34:AL34)&gt;=0,"Implementare","Operare")</f>
        <v>Operare</v>
      </c>
      <c r="AN35" s="213" t="str">
        <f>IF($D$29-SUM($D$34:AM34)&gt;=0,"Implementare","Operare")</f>
        <v>Operare</v>
      </c>
      <c r="AO35" s="213" t="str">
        <f>IF($D$29-SUM($D$34:AN34)&gt;=0,"Implementare","Operare")</f>
        <v>Operare</v>
      </c>
      <c r="AP35" s="213" t="str">
        <f>IF($D$29-SUM($D$34:AO34)&gt;=0,"Implementare","Operare")</f>
        <v>Operare</v>
      </c>
    </row>
    <row r="36" spans="1:43" s="214" customFormat="1" hidden="1" x14ac:dyDescent="0.15">
      <c r="B36" s="215"/>
      <c r="C36" s="216"/>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73"/>
      <c r="AI36" s="217"/>
      <c r="AJ36" s="217"/>
      <c r="AK36" s="217"/>
      <c r="AL36" s="217"/>
      <c r="AM36" s="217"/>
      <c r="AN36" s="217"/>
      <c r="AO36" s="217"/>
      <c r="AP36" s="217"/>
      <c r="AQ36" s="217"/>
    </row>
    <row r="37" spans="1:43" s="214" customFormat="1" hidden="1" x14ac:dyDescent="0.15">
      <c r="B37" s="215"/>
      <c r="C37" s="216"/>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73"/>
      <c r="AI37" s="217"/>
      <c r="AJ37" s="217"/>
      <c r="AK37" s="217"/>
      <c r="AL37" s="217"/>
      <c r="AM37" s="217"/>
      <c r="AN37" s="217"/>
      <c r="AO37" s="217"/>
      <c r="AP37" s="217"/>
      <c r="AQ37" s="217"/>
    </row>
    <row r="38" spans="1:43" s="214" customFormat="1" ht="11.45" hidden="1" customHeight="1" x14ac:dyDescent="0.15">
      <c r="B38" s="215"/>
      <c r="C38" s="216"/>
      <c r="D38" s="217">
        <v>1</v>
      </c>
      <c r="E38" s="217">
        <v>2</v>
      </c>
      <c r="F38" s="217">
        <v>3</v>
      </c>
      <c r="G38" s="217">
        <v>4</v>
      </c>
      <c r="H38" s="217">
        <v>5</v>
      </c>
      <c r="I38" s="217">
        <v>6</v>
      </c>
      <c r="J38" s="217">
        <v>7</v>
      </c>
      <c r="K38" s="217">
        <v>8</v>
      </c>
      <c r="L38" s="217">
        <v>9</v>
      </c>
      <c r="M38" s="217">
        <v>10</v>
      </c>
      <c r="N38" s="217">
        <v>11</v>
      </c>
      <c r="O38" s="217">
        <v>12</v>
      </c>
      <c r="P38" s="217">
        <v>13</v>
      </c>
      <c r="Q38" s="217">
        <v>14</v>
      </c>
      <c r="R38" s="217">
        <v>15</v>
      </c>
      <c r="S38" s="217">
        <v>16</v>
      </c>
      <c r="T38" s="217">
        <v>17</v>
      </c>
      <c r="U38" s="217">
        <v>18</v>
      </c>
      <c r="V38" s="217">
        <v>19</v>
      </c>
      <c r="W38" s="217">
        <v>20</v>
      </c>
      <c r="X38" s="217">
        <v>21</v>
      </c>
      <c r="Y38" s="217">
        <v>22</v>
      </c>
      <c r="Z38" s="217">
        <v>23</v>
      </c>
      <c r="AA38" s="217">
        <v>24</v>
      </c>
      <c r="AB38" s="217">
        <v>25</v>
      </c>
      <c r="AC38" s="217">
        <v>26</v>
      </c>
      <c r="AD38" s="217">
        <v>27</v>
      </c>
      <c r="AE38" s="217">
        <v>28</v>
      </c>
      <c r="AF38" s="217">
        <v>29</v>
      </c>
      <c r="AG38" s="217">
        <v>30</v>
      </c>
      <c r="AH38" s="273">
        <v>31</v>
      </c>
      <c r="AI38" s="217">
        <v>32</v>
      </c>
      <c r="AJ38" s="217">
        <v>33</v>
      </c>
      <c r="AK38" s="217">
        <v>34</v>
      </c>
      <c r="AL38" s="217">
        <v>35</v>
      </c>
      <c r="AM38" s="217">
        <v>36</v>
      </c>
      <c r="AN38" s="217">
        <v>37</v>
      </c>
      <c r="AO38" s="217">
        <v>38</v>
      </c>
      <c r="AP38" s="217">
        <v>39</v>
      </c>
      <c r="AQ38" s="217"/>
    </row>
    <row r="39" spans="1:43" ht="15.6" customHeight="1" x14ac:dyDescent="0.15">
      <c r="B39" s="167"/>
      <c r="C39" s="429" t="s">
        <v>74</v>
      </c>
      <c r="D39" s="429"/>
      <c r="E39" s="429"/>
      <c r="F39" s="429"/>
      <c r="G39" s="429"/>
      <c r="H39" s="429"/>
      <c r="I39" s="429"/>
      <c r="J39" s="429"/>
      <c r="K39" s="429"/>
      <c r="L39" s="429"/>
      <c r="M39" s="429"/>
      <c r="N39" s="429"/>
      <c r="O39" s="429" t="s">
        <v>74</v>
      </c>
      <c r="P39" s="429"/>
      <c r="Q39" s="429"/>
      <c r="R39" s="429"/>
      <c r="S39" s="429"/>
      <c r="T39" s="429"/>
      <c r="U39" s="429"/>
      <c r="V39" s="429"/>
      <c r="W39" s="429"/>
      <c r="X39" s="429"/>
      <c r="Y39" s="429"/>
      <c r="Z39" s="429"/>
      <c r="AA39" s="429" t="s">
        <v>74</v>
      </c>
      <c r="AB39" s="429"/>
      <c r="AC39" s="429"/>
      <c r="AD39" s="429"/>
      <c r="AE39" s="429"/>
      <c r="AF39" s="429"/>
      <c r="AG39" s="429"/>
      <c r="AH39" s="429"/>
      <c r="AI39" s="429"/>
      <c r="AJ39" s="429"/>
      <c r="AK39" s="429"/>
      <c r="AL39" s="429"/>
      <c r="AM39" s="430" t="s">
        <v>74</v>
      </c>
      <c r="AN39" s="430"/>
      <c r="AO39" s="430"/>
      <c r="AP39" s="430"/>
      <c r="AQ39" s="430"/>
    </row>
    <row r="40" spans="1:43" s="168" customFormat="1" x14ac:dyDescent="0.2">
      <c r="C40" s="218"/>
      <c r="D40" s="432" t="s">
        <v>69</v>
      </c>
      <c r="E40" s="432"/>
      <c r="F40" s="432"/>
      <c r="G40" s="432"/>
      <c r="H40" s="432"/>
      <c r="I40" s="432"/>
      <c r="J40" s="432"/>
      <c r="K40" s="432"/>
      <c r="L40" s="432"/>
      <c r="M40" s="432"/>
      <c r="N40" s="432"/>
      <c r="O40" s="432"/>
      <c r="P40" s="432"/>
      <c r="Q40" s="432"/>
      <c r="R40" s="219"/>
      <c r="S40" s="219"/>
      <c r="T40" s="219"/>
      <c r="U40" s="219"/>
      <c r="V40" s="219"/>
      <c r="W40" s="219"/>
      <c r="AH40" s="180"/>
    </row>
    <row r="41" spans="1:43" s="168" customFormat="1" x14ac:dyDescent="0.15">
      <c r="B41" s="174"/>
      <c r="C41" s="175"/>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265"/>
      <c r="AI41" s="176"/>
      <c r="AJ41" s="176"/>
      <c r="AK41" s="176"/>
      <c r="AL41" s="176"/>
      <c r="AM41" s="176"/>
      <c r="AN41" s="176"/>
      <c r="AO41" s="176"/>
      <c r="AP41" s="176"/>
      <c r="AQ41" s="176"/>
    </row>
    <row r="42" spans="1:43" s="168" customFormat="1" ht="39" x14ac:dyDescent="0.2">
      <c r="A42" s="168">
        <v>1</v>
      </c>
      <c r="B42" s="220">
        <f t="shared" ref="B42:B48" si="7">B5</f>
        <v>1</v>
      </c>
      <c r="C42" s="177" t="s">
        <v>233</v>
      </c>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266"/>
      <c r="AI42" s="178"/>
      <c r="AJ42" s="178"/>
      <c r="AK42" s="178"/>
      <c r="AL42" s="178"/>
      <c r="AM42" s="178"/>
      <c r="AN42" s="178"/>
      <c r="AO42" s="178"/>
      <c r="AP42" s="178"/>
      <c r="AQ42" s="178"/>
    </row>
    <row r="43" spans="1:43" s="168" customFormat="1" ht="39" x14ac:dyDescent="0.2">
      <c r="A43" s="168">
        <v>2</v>
      </c>
      <c r="B43" s="220">
        <f t="shared" si="7"/>
        <v>2</v>
      </c>
      <c r="C43" s="177" t="s">
        <v>233</v>
      </c>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266"/>
      <c r="AI43" s="178"/>
      <c r="AJ43" s="178"/>
      <c r="AK43" s="178"/>
      <c r="AL43" s="178"/>
      <c r="AM43" s="178"/>
      <c r="AN43" s="178"/>
      <c r="AO43" s="178"/>
      <c r="AP43" s="178"/>
      <c r="AQ43" s="178"/>
    </row>
    <row r="44" spans="1:43" s="168" customFormat="1" ht="39" x14ac:dyDescent="0.2">
      <c r="A44" s="168">
        <v>3</v>
      </c>
      <c r="B44" s="220">
        <f t="shared" si="7"/>
        <v>3</v>
      </c>
      <c r="C44" s="177" t="s">
        <v>233</v>
      </c>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266"/>
      <c r="AI44" s="178"/>
      <c r="AJ44" s="178"/>
      <c r="AK44" s="178"/>
      <c r="AL44" s="178"/>
      <c r="AM44" s="178"/>
      <c r="AN44" s="178"/>
      <c r="AO44" s="178"/>
      <c r="AP44" s="178"/>
      <c r="AQ44" s="178"/>
    </row>
    <row r="45" spans="1:43" s="168" customFormat="1" ht="19.5" x14ac:dyDescent="0.2">
      <c r="A45" s="168">
        <v>12</v>
      </c>
      <c r="B45" s="220">
        <f t="shared" si="7"/>
        <v>4</v>
      </c>
      <c r="C45" s="187" t="str">
        <f>C8</f>
        <v xml:space="preserve">Venituri din subventii pentru investitii </v>
      </c>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266"/>
      <c r="AI45" s="178"/>
      <c r="AJ45" s="178"/>
      <c r="AK45" s="178"/>
      <c r="AL45" s="178"/>
      <c r="AM45" s="178"/>
      <c r="AN45" s="178"/>
      <c r="AO45" s="178"/>
      <c r="AP45" s="178"/>
      <c r="AQ45" s="178"/>
    </row>
    <row r="46" spans="1:43" s="221" customFormat="1" ht="39" x14ac:dyDescent="0.2">
      <c r="A46" s="221">
        <v>27</v>
      </c>
      <c r="B46" s="222">
        <f t="shared" si="7"/>
        <v>5</v>
      </c>
      <c r="C46" s="187" t="str">
        <f>C9</f>
        <v>Venituri din alocatii bugetare pentru intretinerea curenta (funcționarea și întreținerea curentă)</v>
      </c>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266"/>
      <c r="AI46" s="178"/>
      <c r="AJ46" s="178"/>
      <c r="AK46" s="178"/>
      <c r="AL46" s="178"/>
      <c r="AM46" s="178"/>
      <c r="AN46" s="178"/>
      <c r="AO46" s="178"/>
      <c r="AP46" s="178"/>
      <c r="AQ46" s="178"/>
    </row>
    <row r="47" spans="1:43" s="221" customFormat="1" ht="19.5" x14ac:dyDescent="0.2">
      <c r="A47" s="221">
        <v>28</v>
      </c>
      <c r="B47" s="222">
        <f t="shared" si="7"/>
        <v>6</v>
      </c>
      <c r="C47" s="187" t="str">
        <f>C10</f>
        <v>Venituri din alocatii bugetare pentru reparatii capitale</v>
      </c>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266"/>
      <c r="AI47" s="178"/>
      <c r="AJ47" s="178"/>
      <c r="AK47" s="178"/>
      <c r="AL47" s="178"/>
      <c r="AM47" s="178"/>
      <c r="AN47" s="178"/>
      <c r="AO47" s="178"/>
      <c r="AP47" s="178"/>
      <c r="AQ47" s="178"/>
    </row>
    <row r="48" spans="1:43" s="168" customFormat="1" ht="29.45" customHeight="1" x14ac:dyDescent="0.2">
      <c r="A48" s="168">
        <v>22</v>
      </c>
      <c r="B48" s="220">
        <f t="shared" si="7"/>
        <v>7</v>
      </c>
      <c r="C48" s="187" t="str">
        <f>C11</f>
        <v>Venituri din cotizatii/donatii/sponsorizari</v>
      </c>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266"/>
      <c r="AI48" s="178"/>
      <c r="AJ48" s="178"/>
      <c r="AK48" s="178"/>
      <c r="AL48" s="178"/>
      <c r="AM48" s="178"/>
      <c r="AN48" s="178"/>
      <c r="AO48" s="178"/>
      <c r="AP48" s="178"/>
      <c r="AQ48" s="178"/>
    </row>
    <row r="49" spans="1:43" s="181" customFormat="1" ht="26.25" customHeight="1" x14ac:dyDescent="0.15">
      <c r="B49" s="222"/>
      <c r="C49" s="183" t="str">
        <f>C12</f>
        <v>TOTAL VENITURI DIN OPERARE</v>
      </c>
      <c r="D49" s="184">
        <f>SUM(D42:D48)</f>
        <v>0</v>
      </c>
      <c r="E49" s="184">
        <f t="shared" ref="E49:AQ49" si="8">SUM(E42:E48)</f>
        <v>0</v>
      </c>
      <c r="F49" s="184">
        <f t="shared" si="8"/>
        <v>0</v>
      </c>
      <c r="G49" s="184">
        <f t="shared" si="8"/>
        <v>0</v>
      </c>
      <c r="H49" s="184">
        <f t="shared" si="8"/>
        <v>0</v>
      </c>
      <c r="I49" s="184">
        <f t="shared" si="8"/>
        <v>0</v>
      </c>
      <c r="J49" s="184">
        <f t="shared" si="8"/>
        <v>0</v>
      </c>
      <c r="K49" s="184">
        <f t="shared" si="8"/>
        <v>0</v>
      </c>
      <c r="L49" s="184">
        <f t="shared" si="8"/>
        <v>0</v>
      </c>
      <c r="M49" s="184">
        <f t="shared" si="8"/>
        <v>0</v>
      </c>
      <c r="N49" s="184">
        <f t="shared" si="8"/>
        <v>0</v>
      </c>
      <c r="O49" s="184">
        <f t="shared" si="8"/>
        <v>0</v>
      </c>
      <c r="P49" s="184">
        <f t="shared" si="8"/>
        <v>0</v>
      </c>
      <c r="Q49" s="184">
        <f t="shared" si="8"/>
        <v>0</v>
      </c>
      <c r="R49" s="184">
        <f t="shared" si="8"/>
        <v>0</v>
      </c>
      <c r="S49" s="184">
        <f t="shared" si="8"/>
        <v>0</v>
      </c>
      <c r="T49" s="184">
        <f t="shared" si="8"/>
        <v>0</v>
      </c>
      <c r="U49" s="184">
        <f t="shared" si="8"/>
        <v>0</v>
      </c>
      <c r="V49" s="184">
        <f t="shared" si="8"/>
        <v>0</v>
      </c>
      <c r="W49" s="184">
        <f t="shared" si="8"/>
        <v>0</v>
      </c>
      <c r="X49" s="184">
        <f t="shared" si="8"/>
        <v>0</v>
      </c>
      <c r="Y49" s="184">
        <f t="shared" si="8"/>
        <v>0</v>
      </c>
      <c r="Z49" s="184">
        <f t="shared" si="8"/>
        <v>0</v>
      </c>
      <c r="AA49" s="184">
        <f t="shared" si="8"/>
        <v>0</v>
      </c>
      <c r="AB49" s="184">
        <f t="shared" si="8"/>
        <v>0</v>
      </c>
      <c r="AC49" s="184">
        <f t="shared" si="8"/>
        <v>0</v>
      </c>
      <c r="AD49" s="184">
        <f t="shared" si="8"/>
        <v>0</v>
      </c>
      <c r="AE49" s="184">
        <f t="shared" si="8"/>
        <v>0</v>
      </c>
      <c r="AF49" s="184">
        <f t="shared" si="8"/>
        <v>0</v>
      </c>
      <c r="AG49" s="184">
        <f t="shared" si="8"/>
        <v>0</v>
      </c>
      <c r="AH49" s="230">
        <f t="shared" si="8"/>
        <v>0</v>
      </c>
      <c r="AI49" s="184">
        <f t="shared" si="8"/>
        <v>0</v>
      </c>
      <c r="AJ49" s="184">
        <f t="shared" si="8"/>
        <v>0</v>
      </c>
      <c r="AK49" s="184">
        <f t="shared" si="8"/>
        <v>0</v>
      </c>
      <c r="AL49" s="184">
        <f t="shared" si="8"/>
        <v>0</v>
      </c>
      <c r="AM49" s="184">
        <f t="shared" si="8"/>
        <v>0</v>
      </c>
      <c r="AN49" s="184">
        <f t="shared" si="8"/>
        <v>0</v>
      </c>
      <c r="AO49" s="184">
        <f t="shared" si="8"/>
        <v>0</v>
      </c>
      <c r="AP49" s="184">
        <f t="shared" si="8"/>
        <v>0</v>
      </c>
      <c r="AQ49" s="184">
        <f t="shared" si="8"/>
        <v>0</v>
      </c>
    </row>
    <row r="50" spans="1:43" s="181" customFormat="1" x14ac:dyDescent="0.15">
      <c r="B50" s="223"/>
      <c r="C50" s="224"/>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230"/>
      <c r="AI50" s="190"/>
      <c r="AJ50" s="190"/>
      <c r="AK50" s="190"/>
      <c r="AL50" s="190"/>
      <c r="AM50" s="190"/>
      <c r="AN50" s="190"/>
      <c r="AO50" s="190"/>
      <c r="AP50" s="190"/>
      <c r="AQ50" s="190"/>
    </row>
    <row r="51" spans="1:43" s="185" customFormat="1" ht="29.25" x14ac:dyDescent="0.2">
      <c r="A51" s="185">
        <v>1</v>
      </c>
      <c r="B51" s="187">
        <f t="shared" ref="B51:C56" si="9">B14</f>
        <v>1</v>
      </c>
      <c r="C51" s="187" t="str">
        <f t="shared" si="9"/>
        <v>Cheltuieli cu materiile prime,  materialele consumabile, materiale</v>
      </c>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266"/>
      <c r="AI51" s="178"/>
      <c r="AJ51" s="178"/>
      <c r="AK51" s="178"/>
      <c r="AL51" s="178"/>
      <c r="AM51" s="178"/>
      <c r="AN51" s="178"/>
      <c r="AO51" s="178"/>
      <c r="AP51" s="178"/>
      <c r="AQ51" s="178"/>
    </row>
    <row r="52" spans="1:43" s="185" customFormat="1" ht="17.45" customHeight="1" x14ac:dyDescent="0.2">
      <c r="A52" s="185">
        <v>2</v>
      </c>
      <c r="B52" s="187">
        <f t="shared" si="9"/>
        <v>2</v>
      </c>
      <c r="C52" s="187" t="str">
        <f t="shared" si="9"/>
        <v>Cheltuieli privind utilitatile</v>
      </c>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266"/>
      <c r="AI52" s="178"/>
      <c r="AJ52" s="178"/>
      <c r="AK52" s="178"/>
      <c r="AL52" s="178"/>
      <c r="AM52" s="178"/>
      <c r="AN52" s="178"/>
      <c r="AO52" s="178"/>
      <c r="AP52" s="178"/>
      <c r="AQ52" s="178"/>
    </row>
    <row r="53" spans="1:43" s="185" customFormat="1" ht="19.5" x14ac:dyDescent="0.2">
      <c r="A53" s="185">
        <v>3</v>
      </c>
      <c r="B53" s="187">
        <f t="shared" si="9"/>
        <v>3</v>
      </c>
      <c r="C53" s="187" t="str">
        <f t="shared" si="9"/>
        <v>Cheltuieli cu servicii externalizate pentru operarea infrastructurii</v>
      </c>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8"/>
      <c r="AG53" s="178"/>
      <c r="AH53" s="266"/>
      <c r="AI53" s="178"/>
      <c r="AJ53" s="178"/>
      <c r="AK53" s="178"/>
      <c r="AL53" s="178"/>
      <c r="AM53" s="178"/>
      <c r="AN53" s="178"/>
      <c r="AO53" s="178"/>
      <c r="AP53" s="178"/>
      <c r="AQ53" s="178"/>
    </row>
    <row r="54" spans="1:43" s="185" customFormat="1" ht="29.25" x14ac:dyDescent="0.2">
      <c r="A54" s="185">
        <v>4</v>
      </c>
      <c r="B54" s="187">
        <f t="shared" si="9"/>
        <v>4</v>
      </c>
      <c r="C54" s="187" t="str">
        <f t="shared" si="9"/>
        <v>Cheltuieli personalul inclusiv cheltuieli cu asigurarile si protectia sociala</v>
      </c>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8"/>
      <c r="AG54" s="178"/>
      <c r="AH54" s="266"/>
      <c r="AI54" s="178"/>
      <c r="AJ54" s="178"/>
      <c r="AK54" s="178"/>
      <c r="AL54" s="178"/>
      <c r="AM54" s="178"/>
      <c r="AN54" s="178"/>
      <c r="AO54" s="178"/>
      <c r="AP54" s="178"/>
      <c r="AQ54" s="178"/>
    </row>
    <row r="55" spans="1:43" ht="29.25" x14ac:dyDescent="0.15">
      <c r="A55" s="185">
        <v>14</v>
      </c>
      <c r="B55" s="187">
        <f t="shared" si="9"/>
        <v>5</v>
      </c>
      <c r="C55" s="187" t="str">
        <f t="shared" si="9"/>
        <v>Cheltuieli de mentenanta, intretinere, reparatii capitale, administrare</v>
      </c>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266"/>
      <c r="AI55" s="178"/>
      <c r="AJ55" s="178"/>
      <c r="AK55" s="178"/>
      <c r="AL55" s="178"/>
      <c r="AM55" s="178"/>
      <c r="AN55" s="178"/>
      <c r="AO55" s="178"/>
      <c r="AP55" s="178"/>
      <c r="AQ55" s="178"/>
    </row>
    <row r="56" spans="1:43" s="185" customFormat="1" ht="15" customHeight="1" x14ac:dyDescent="0.2">
      <c r="A56" s="185">
        <v>20</v>
      </c>
      <c r="B56" s="187">
        <f t="shared" si="9"/>
        <v>6</v>
      </c>
      <c r="C56" s="187" t="str">
        <f t="shared" si="9"/>
        <v>Alte cheltuieli operationale</v>
      </c>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266"/>
      <c r="AI56" s="178"/>
      <c r="AJ56" s="178"/>
      <c r="AK56" s="178"/>
      <c r="AL56" s="178"/>
      <c r="AM56" s="178"/>
      <c r="AN56" s="178"/>
      <c r="AO56" s="178"/>
      <c r="AP56" s="178"/>
      <c r="AQ56" s="178"/>
    </row>
    <row r="57" spans="1:43" s="185" customFormat="1" ht="38.450000000000003" customHeight="1" x14ac:dyDescent="0.2">
      <c r="B57" s="187">
        <f>B20</f>
        <v>6</v>
      </c>
      <c r="C57" s="188" t="s">
        <v>76</v>
      </c>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266"/>
      <c r="AI57" s="178"/>
      <c r="AJ57" s="178"/>
      <c r="AK57" s="178"/>
      <c r="AL57" s="178"/>
      <c r="AM57" s="178"/>
      <c r="AN57" s="178"/>
      <c r="AO57" s="178"/>
      <c r="AP57" s="178"/>
      <c r="AQ57" s="178"/>
    </row>
    <row r="58" spans="1:43" s="181" customFormat="1" ht="30" customHeight="1" x14ac:dyDescent="0.15">
      <c r="B58" s="183"/>
      <c r="C58" s="183" t="str">
        <f>C21</f>
        <v>TOTAL CHELTUIELI DIN OPERARE</v>
      </c>
      <c r="D58" s="184">
        <f>SUM(D51:D57)</f>
        <v>0</v>
      </c>
      <c r="E58" s="184">
        <f t="shared" ref="E58:AQ58" si="10">SUM(E51:E57)</f>
        <v>0</v>
      </c>
      <c r="F58" s="184">
        <f t="shared" si="10"/>
        <v>0</v>
      </c>
      <c r="G58" s="184">
        <f t="shared" si="10"/>
        <v>0</v>
      </c>
      <c r="H58" s="184">
        <f t="shared" si="10"/>
        <v>0</v>
      </c>
      <c r="I58" s="184">
        <f t="shared" si="10"/>
        <v>0</v>
      </c>
      <c r="J58" s="184">
        <f t="shared" si="10"/>
        <v>0</v>
      </c>
      <c r="K58" s="184">
        <f t="shared" si="10"/>
        <v>0</v>
      </c>
      <c r="L58" s="184">
        <f t="shared" si="10"/>
        <v>0</v>
      </c>
      <c r="M58" s="184">
        <f t="shared" si="10"/>
        <v>0</v>
      </c>
      <c r="N58" s="184">
        <f t="shared" si="10"/>
        <v>0</v>
      </c>
      <c r="O58" s="184">
        <f t="shared" si="10"/>
        <v>0</v>
      </c>
      <c r="P58" s="184">
        <f t="shared" si="10"/>
        <v>0</v>
      </c>
      <c r="Q58" s="184">
        <f t="shared" si="10"/>
        <v>0</v>
      </c>
      <c r="R58" s="184">
        <f t="shared" si="10"/>
        <v>0</v>
      </c>
      <c r="S58" s="184">
        <f t="shared" si="10"/>
        <v>0</v>
      </c>
      <c r="T58" s="184">
        <f t="shared" si="10"/>
        <v>0</v>
      </c>
      <c r="U58" s="184">
        <f t="shared" si="10"/>
        <v>0</v>
      </c>
      <c r="V58" s="184">
        <f t="shared" si="10"/>
        <v>0</v>
      </c>
      <c r="W58" s="184">
        <f t="shared" si="10"/>
        <v>0</v>
      </c>
      <c r="X58" s="184">
        <f t="shared" si="10"/>
        <v>0</v>
      </c>
      <c r="Y58" s="184">
        <f t="shared" si="10"/>
        <v>0</v>
      </c>
      <c r="Z58" s="184">
        <f t="shared" si="10"/>
        <v>0</v>
      </c>
      <c r="AA58" s="184">
        <f t="shared" si="10"/>
        <v>0</v>
      </c>
      <c r="AB58" s="184">
        <f t="shared" si="10"/>
        <v>0</v>
      </c>
      <c r="AC58" s="184">
        <f t="shared" si="10"/>
        <v>0</v>
      </c>
      <c r="AD58" s="184">
        <f t="shared" si="10"/>
        <v>0</v>
      </c>
      <c r="AE58" s="184">
        <f t="shared" si="10"/>
        <v>0</v>
      </c>
      <c r="AF58" s="184">
        <f t="shared" si="10"/>
        <v>0</v>
      </c>
      <c r="AG58" s="184">
        <f t="shared" si="10"/>
        <v>0</v>
      </c>
      <c r="AH58" s="230">
        <f t="shared" si="10"/>
        <v>0</v>
      </c>
      <c r="AI58" s="184">
        <f t="shared" si="10"/>
        <v>0</v>
      </c>
      <c r="AJ58" s="184">
        <f t="shared" si="10"/>
        <v>0</v>
      </c>
      <c r="AK58" s="184">
        <f t="shared" si="10"/>
        <v>0</v>
      </c>
      <c r="AL58" s="184">
        <f t="shared" si="10"/>
        <v>0</v>
      </c>
      <c r="AM58" s="184">
        <f t="shared" si="10"/>
        <v>0</v>
      </c>
      <c r="AN58" s="184">
        <f t="shared" si="10"/>
        <v>0</v>
      </c>
      <c r="AO58" s="184">
        <f t="shared" si="10"/>
        <v>0</v>
      </c>
      <c r="AP58" s="184">
        <f t="shared" si="10"/>
        <v>0</v>
      </c>
      <c r="AQ58" s="184">
        <f t="shared" si="10"/>
        <v>0</v>
      </c>
    </row>
    <row r="59" spans="1:43" s="181" customFormat="1" ht="31.15" customHeight="1" x14ac:dyDescent="0.15">
      <c r="B59" s="187"/>
      <c r="C59" s="189" t="str">
        <f>C22</f>
        <v>FLUX DE NUMERAR NET DIN ACTIVITATEA DE OPERARE</v>
      </c>
      <c r="D59" s="190">
        <f t="shared" ref="D59:AQ59" si="11">D49-D58</f>
        <v>0</v>
      </c>
      <c r="E59" s="190">
        <f t="shared" si="11"/>
        <v>0</v>
      </c>
      <c r="F59" s="190">
        <f t="shared" si="11"/>
        <v>0</v>
      </c>
      <c r="G59" s="190">
        <f t="shared" si="11"/>
        <v>0</v>
      </c>
      <c r="H59" s="190">
        <f t="shared" si="11"/>
        <v>0</v>
      </c>
      <c r="I59" s="190">
        <f t="shared" si="11"/>
        <v>0</v>
      </c>
      <c r="J59" s="190">
        <f t="shared" si="11"/>
        <v>0</v>
      </c>
      <c r="K59" s="190">
        <f t="shared" si="11"/>
        <v>0</v>
      </c>
      <c r="L59" s="190">
        <f t="shared" si="11"/>
        <v>0</v>
      </c>
      <c r="M59" s="190">
        <f t="shared" si="11"/>
        <v>0</v>
      </c>
      <c r="N59" s="190">
        <f t="shared" si="11"/>
        <v>0</v>
      </c>
      <c r="O59" s="190">
        <f t="shared" si="11"/>
        <v>0</v>
      </c>
      <c r="P59" s="190">
        <f t="shared" si="11"/>
        <v>0</v>
      </c>
      <c r="Q59" s="190">
        <f t="shared" si="11"/>
        <v>0</v>
      </c>
      <c r="R59" s="190">
        <f t="shared" si="11"/>
        <v>0</v>
      </c>
      <c r="S59" s="190">
        <f t="shared" si="11"/>
        <v>0</v>
      </c>
      <c r="T59" s="190">
        <f t="shared" si="11"/>
        <v>0</v>
      </c>
      <c r="U59" s="190">
        <f t="shared" si="11"/>
        <v>0</v>
      </c>
      <c r="V59" s="190">
        <f t="shared" si="11"/>
        <v>0</v>
      </c>
      <c r="W59" s="190">
        <f t="shared" si="11"/>
        <v>0</v>
      </c>
      <c r="X59" s="190">
        <f t="shared" si="11"/>
        <v>0</v>
      </c>
      <c r="Y59" s="190">
        <f t="shared" si="11"/>
        <v>0</v>
      </c>
      <c r="Z59" s="190">
        <f t="shared" si="11"/>
        <v>0</v>
      </c>
      <c r="AA59" s="190">
        <f t="shared" si="11"/>
        <v>0</v>
      </c>
      <c r="AB59" s="190">
        <f t="shared" si="11"/>
        <v>0</v>
      </c>
      <c r="AC59" s="190">
        <f t="shared" si="11"/>
        <v>0</v>
      </c>
      <c r="AD59" s="190">
        <f t="shared" si="11"/>
        <v>0</v>
      </c>
      <c r="AE59" s="190">
        <f t="shared" si="11"/>
        <v>0</v>
      </c>
      <c r="AF59" s="190">
        <f t="shared" si="11"/>
        <v>0</v>
      </c>
      <c r="AG59" s="190">
        <f t="shared" si="11"/>
        <v>0</v>
      </c>
      <c r="AH59" s="230">
        <f t="shared" si="11"/>
        <v>0</v>
      </c>
      <c r="AI59" s="190">
        <f t="shared" si="11"/>
        <v>0</v>
      </c>
      <c r="AJ59" s="190">
        <f t="shared" si="11"/>
        <v>0</v>
      </c>
      <c r="AK59" s="190">
        <f t="shared" si="11"/>
        <v>0</v>
      </c>
      <c r="AL59" s="190">
        <f t="shared" si="11"/>
        <v>0</v>
      </c>
      <c r="AM59" s="190">
        <f t="shared" si="11"/>
        <v>0</v>
      </c>
      <c r="AN59" s="190">
        <f t="shared" si="11"/>
        <v>0</v>
      </c>
      <c r="AO59" s="190">
        <f t="shared" si="11"/>
        <v>0</v>
      </c>
      <c r="AP59" s="190">
        <f t="shared" si="11"/>
        <v>0</v>
      </c>
      <c r="AQ59" s="190">
        <f t="shared" si="11"/>
        <v>0</v>
      </c>
    </row>
    <row r="60" spans="1:43" s="225" customFormat="1" ht="24.6" customHeight="1" x14ac:dyDescent="0.15">
      <c r="B60" s="226"/>
      <c r="C60" s="227"/>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c r="AP60" s="228"/>
      <c r="AQ60" s="228"/>
    </row>
    <row r="61" spans="1:43" s="225" customFormat="1" ht="13.15" customHeight="1" x14ac:dyDescent="0.15">
      <c r="B61" s="226"/>
      <c r="C61" s="227"/>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c r="AP61" s="228"/>
      <c r="AQ61" s="228"/>
    </row>
    <row r="62" spans="1:43" s="225" customFormat="1" x14ac:dyDescent="0.15">
      <c r="B62" s="226"/>
      <c r="C62" s="229" t="s">
        <v>246</v>
      </c>
      <c r="D62" s="230">
        <f>Buget_cerere!N83</f>
        <v>0</v>
      </c>
      <c r="E62" s="230">
        <f>Buget_cerere!O83</f>
        <v>0</v>
      </c>
      <c r="F62" s="230">
        <f>Buget_cerere!P83</f>
        <v>0</v>
      </c>
      <c r="G62" s="230">
        <f>Buget_cerere!Q83</f>
        <v>0</v>
      </c>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row>
    <row r="63" spans="1:43" s="225" customFormat="1" ht="29.25" x14ac:dyDescent="0.15">
      <c r="B63" s="226"/>
      <c r="C63" s="229" t="s">
        <v>18</v>
      </c>
      <c r="D63" s="230" t="str">
        <f>Buget_cerere!N92</f>
        <v/>
      </c>
      <c r="E63" s="230" t="str">
        <f>Buget_cerere!O92</f>
        <v/>
      </c>
      <c r="F63" s="230" t="str">
        <f>Buget_cerere!P92</f>
        <v/>
      </c>
      <c r="G63" s="230" t="str">
        <f>Buget_cerere!Q92</f>
        <v/>
      </c>
      <c r="H63" s="228"/>
      <c r="I63" s="228"/>
      <c r="J63" s="228"/>
      <c r="K63" s="228"/>
      <c r="L63" s="231"/>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row>
    <row r="64" spans="1:43" s="225" customFormat="1" ht="37.15" customHeight="1" x14ac:dyDescent="0.15">
      <c r="B64" s="226"/>
      <c r="C64" s="229" t="s">
        <v>238</v>
      </c>
      <c r="D64" s="230" t="e">
        <f>Buget_cerere!N93</f>
        <v>#DIV/0!</v>
      </c>
      <c r="E64" s="230" t="e">
        <f>Buget_cerere!O93</f>
        <v>#DIV/0!</v>
      </c>
      <c r="F64" s="230" t="e">
        <f>Buget_cerere!P93</f>
        <v>#DIV/0!</v>
      </c>
      <c r="G64" s="230" t="e">
        <f>Buget_cerere!Q93</f>
        <v>#DIV/0!</v>
      </c>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c r="AP64" s="228"/>
      <c r="AQ64" s="228"/>
    </row>
    <row r="65" spans="2:43" s="225" customFormat="1" ht="19.149999999999999" customHeight="1" x14ac:dyDescent="0.15">
      <c r="B65" s="226"/>
      <c r="C65" s="229" t="s">
        <v>106</v>
      </c>
      <c r="D65" s="230">
        <f>Buget_cerere!N94</f>
        <v>0</v>
      </c>
      <c r="E65" s="230">
        <f>Buget_cerere!O94</f>
        <v>0</v>
      </c>
      <c r="F65" s="230">
        <f>Buget_cerere!P94</f>
        <v>0</v>
      </c>
      <c r="G65" s="230">
        <f>Buget_cerere!Q94</f>
        <v>0</v>
      </c>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c r="AP65" s="228"/>
      <c r="AQ65" s="228"/>
    </row>
    <row r="66" spans="2:43" s="225" customFormat="1" ht="48.75" x14ac:dyDescent="0.15">
      <c r="B66" s="226"/>
      <c r="C66" s="229" t="s">
        <v>239</v>
      </c>
      <c r="D66" s="230">
        <f>Buget_cerere!N95</f>
        <v>0</v>
      </c>
      <c r="E66" s="230">
        <f>Buget_cerere!O95</f>
        <v>0</v>
      </c>
      <c r="F66" s="230">
        <f>Buget_cerere!P95</f>
        <v>0</v>
      </c>
      <c r="G66" s="230">
        <f>Buget_cerere!Q95</f>
        <v>0</v>
      </c>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c r="AP66" s="228"/>
      <c r="AQ66" s="228"/>
    </row>
    <row r="67" spans="2:43" s="225" customFormat="1" ht="19.5" x14ac:dyDescent="0.15">
      <c r="B67" s="226"/>
      <c r="C67" s="229" t="s">
        <v>242</v>
      </c>
      <c r="D67" s="230">
        <f>Buget_cerere!N96</f>
        <v>0</v>
      </c>
      <c r="E67" s="230">
        <f>Buget_cerere!O96</f>
        <v>0</v>
      </c>
      <c r="F67" s="230">
        <f>Buget_cerere!P96</f>
        <v>0</v>
      </c>
      <c r="G67" s="230">
        <f>Buget_cerere!Q96</f>
        <v>0</v>
      </c>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c r="AP67" s="228"/>
      <c r="AQ67" s="228"/>
    </row>
    <row r="68" spans="2:43" s="225" customFormat="1" ht="39" x14ac:dyDescent="0.15">
      <c r="B68" s="226"/>
      <c r="C68" s="229" t="s">
        <v>70</v>
      </c>
      <c r="D68" s="230" t="e">
        <f>D63+D64</f>
        <v>#VALUE!</v>
      </c>
      <c r="E68" s="230" t="e">
        <f t="shared" ref="E68:G68" si="12">E63+E64</f>
        <v>#VALUE!</v>
      </c>
      <c r="F68" s="230" t="e">
        <f t="shared" si="12"/>
        <v>#VALUE!</v>
      </c>
      <c r="G68" s="230" t="e">
        <f t="shared" si="12"/>
        <v>#VALUE!</v>
      </c>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c r="AP68" s="228"/>
      <c r="AQ68" s="228"/>
    </row>
    <row r="69" spans="2:43" s="225" customFormat="1" x14ac:dyDescent="0.15">
      <c r="B69" s="226"/>
      <c r="C69" s="227"/>
      <c r="D69" s="232"/>
      <c r="E69" s="232"/>
      <c r="F69" s="232"/>
      <c r="G69" s="232"/>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c r="AP69" s="228"/>
      <c r="AQ69" s="228"/>
    </row>
    <row r="70" spans="2:43" s="225" customFormat="1" ht="19.899999999999999" customHeight="1" x14ac:dyDescent="0.15">
      <c r="B70" s="226"/>
      <c r="C70" s="189" t="s">
        <v>245</v>
      </c>
      <c r="D70" s="190"/>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230"/>
      <c r="AI70" s="190"/>
      <c r="AJ70" s="190"/>
      <c r="AK70" s="190"/>
      <c r="AL70" s="190"/>
      <c r="AM70" s="190"/>
      <c r="AN70" s="190"/>
      <c r="AO70" s="190"/>
      <c r="AP70" s="190"/>
      <c r="AQ70" s="190"/>
    </row>
    <row r="71" spans="2:43" s="225" customFormat="1" ht="19.5" x14ac:dyDescent="0.15">
      <c r="B71" s="226"/>
      <c r="C71" s="229" t="s">
        <v>243</v>
      </c>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74"/>
      <c r="AI71" s="233"/>
      <c r="AJ71" s="233"/>
      <c r="AK71" s="233"/>
      <c r="AL71" s="233"/>
      <c r="AM71" s="233"/>
      <c r="AN71" s="233"/>
      <c r="AO71" s="233"/>
      <c r="AP71" s="233"/>
      <c r="AQ71" s="233"/>
    </row>
    <row r="72" spans="2:43" s="225" customFormat="1" ht="19.5" x14ac:dyDescent="0.15">
      <c r="B72" s="226"/>
      <c r="C72" s="229" t="s">
        <v>244</v>
      </c>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75"/>
      <c r="AI72" s="234"/>
      <c r="AJ72" s="234"/>
      <c r="AK72" s="234"/>
      <c r="AL72" s="234"/>
      <c r="AM72" s="234"/>
      <c r="AN72" s="234"/>
      <c r="AO72" s="234"/>
      <c r="AP72" s="234"/>
      <c r="AQ72" s="234"/>
    </row>
    <row r="73" spans="2:43" s="225" customFormat="1" ht="29.25" x14ac:dyDescent="0.15">
      <c r="B73" s="226"/>
      <c r="C73" s="189" t="s">
        <v>107</v>
      </c>
      <c r="D73" s="190">
        <f>D71+D72</f>
        <v>0</v>
      </c>
      <c r="E73" s="190">
        <f t="shared" ref="E73:AQ73" si="13">E71+E72</f>
        <v>0</v>
      </c>
      <c r="F73" s="190">
        <f t="shared" si="13"/>
        <v>0</v>
      </c>
      <c r="G73" s="190">
        <f t="shared" si="13"/>
        <v>0</v>
      </c>
      <c r="H73" s="190">
        <f>H71+H72</f>
        <v>0</v>
      </c>
      <c r="I73" s="190">
        <f t="shared" si="13"/>
        <v>0</v>
      </c>
      <c r="J73" s="190">
        <f t="shared" si="13"/>
        <v>0</v>
      </c>
      <c r="K73" s="190">
        <f t="shared" si="13"/>
        <v>0</v>
      </c>
      <c r="L73" s="190">
        <f t="shared" si="13"/>
        <v>0</v>
      </c>
      <c r="M73" s="190">
        <f t="shared" si="13"/>
        <v>0</v>
      </c>
      <c r="N73" s="190">
        <f t="shared" si="13"/>
        <v>0</v>
      </c>
      <c r="O73" s="190">
        <f t="shared" si="13"/>
        <v>0</v>
      </c>
      <c r="P73" s="190">
        <f t="shared" si="13"/>
        <v>0</v>
      </c>
      <c r="Q73" s="190">
        <f t="shared" si="13"/>
        <v>0</v>
      </c>
      <c r="R73" s="190">
        <f t="shared" si="13"/>
        <v>0</v>
      </c>
      <c r="S73" s="190">
        <f t="shared" si="13"/>
        <v>0</v>
      </c>
      <c r="T73" s="190">
        <f t="shared" si="13"/>
        <v>0</v>
      </c>
      <c r="U73" s="190">
        <f t="shared" si="13"/>
        <v>0</v>
      </c>
      <c r="V73" s="190">
        <f t="shared" si="13"/>
        <v>0</v>
      </c>
      <c r="W73" s="190">
        <f t="shared" si="13"/>
        <v>0</v>
      </c>
      <c r="X73" s="190">
        <f t="shared" si="13"/>
        <v>0</v>
      </c>
      <c r="Y73" s="190">
        <f t="shared" si="13"/>
        <v>0</v>
      </c>
      <c r="Z73" s="190">
        <f t="shared" si="13"/>
        <v>0</v>
      </c>
      <c r="AA73" s="190">
        <f t="shared" si="13"/>
        <v>0</v>
      </c>
      <c r="AB73" s="190">
        <f t="shared" si="13"/>
        <v>0</v>
      </c>
      <c r="AC73" s="190">
        <f t="shared" si="13"/>
        <v>0</v>
      </c>
      <c r="AD73" s="190">
        <f t="shared" si="13"/>
        <v>0</v>
      </c>
      <c r="AE73" s="190">
        <f t="shared" si="13"/>
        <v>0</v>
      </c>
      <c r="AF73" s="190">
        <f t="shared" si="13"/>
        <v>0</v>
      </c>
      <c r="AG73" s="190">
        <f t="shared" si="13"/>
        <v>0</v>
      </c>
      <c r="AH73" s="230">
        <f t="shared" si="13"/>
        <v>0</v>
      </c>
      <c r="AI73" s="190">
        <f t="shared" si="13"/>
        <v>0</v>
      </c>
      <c r="AJ73" s="190">
        <f t="shared" si="13"/>
        <v>0</v>
      </c>
      <c r="AK73" s="190">
        <f t="shared" si="13"/>
        <v>0</v>
      </c>
      <c r="AL73" s="190">
        <f t="shared" si="13"/>
        <v>0</v>
      </c>
      <c r="AM73" s="190">
        <f t="shared" si="13"/>
        <v>0</v>
      </c>
      <c r="AN73" s="190">
        <f t="shared" si="13"/>
        <v>0</v>
      </c>
      <c r="AO73" s="190">
        <f t="shared" si="13"/>
        <v>0</v>
      </c>
      <c r="AP73" s="190">
        <f t="shared" si="13"/>
        <v>0</v>
      </c>
      <c r="AQ73" s="190">
        <f t="shared" si="13"/>
        <v>0</v>
      </c>
    </row>
    <row r="74" spans="2:43" s="225" customFormat="1" ht="19.5" x14ac:dyDescent="0.15">
      <c r="B74" s="226"/>
      <c r="C74" s="229" t="s">
        <v>108</v>
      </c>
      <c r="D74" s="230" t="e">
        <f>D59-D62+D63+D64-D73</f>
        <v>#VALUE!</v>
      </c>
      <c r="E74" s="230" t="e">
        <f t="shared" ref="E74:R74" si="14">E59-E62+E63+E64-E73</f>
        <v>#VALUE!</v>
      </c>
      <c r="F74" s="230" t="e">
        <f t="shared" si="14"/>
        <v>#VALUE!</v>
      </c>
      <c r="G74" s="230" t="e">
        <f t="shared" si="14"/>
        <v>#VALUE!</v>
      </c>
      <c r="H74" s="230">
        <f t="shared" si="14"/>
        <v>0</v>
      </c>
      <c r="I74" s="230">
        <f t="shared" si="14"/>
        <v>0</v>
      </c>
      <c r="J74" s="230">
        <f t="shared" si="14"/>
        <v>0</v>
      </c>
      <c r="K74" s="230">
        <f t="shared" si="14"/>
        <v>0</v>
      </c>
      <c r="L74" s="230">
        <f t="shared" si="14"/>
        <v>0</v>
      </c>
      <c r="M74" s="230">
        <f t="shared" si="14"/>
        <v>0</v>
      </c>
      <c r="N74" s="230">
        <f t="shared" si="14"/>
        <v>0</v>
      </c>
      <c r="O74" s="230">
        <f t="shared" si="14"/>
        <v>0</v>
      </c>
      <c r="P74" s="230">
        <f t="shared" si="14"/>
        <v>0</v>
      </c>
      <c r="Q74" s="230">
        <f t="shared" si="14"/>
        <v>0</v>
      </c>
      <c r="R74" s="230">
        <f t="shared" si="14"/>
        <v>0</v>
      </c>
      <c r="S74" s="230">
        <f t="shared" ref="S74" si="15">S59-S62+S63+S64-S73</f>
        <v>0</v>
      </c>
      <c r="T74" s="230">
        <f t="shared" ref="T74" si="16">T59-T62+T63+T64-T73</f>
        <v>0</v>
      </c>
      <c r="U74" s="230">
        <f t="shared" ref="U74" si="17">U59-U62+U63+U64-U73</f>
        <v>0</v>
      </c>
      <c r="V74" s="230">
        <f t="shared" ref="V74" si="18">V59-V62+V63+V64-V73</f>
        <v>0</v>
      </c>
      <c r="W74" s="230">
        <f t="shared" ref="W74" si="19">W59-W62+W63+W64-W73</f>
        <v>0</v>
      </c>
      <c r="X74" s="230">
        <f t="shared" ref="X74" si="20">X59-X62+X63+X64-X73</f>
        <v>0</v>
      </c>
      <c r="Y74" s="230">
        <f t="shared" ref="Y74" si="21">Y59-Y62+Y63+Y64-Y73</f>
        <v>0</v>
      </c>
      <c r="Z74" s="230">
        <f t="shared" ref="Z74" si="22">Z59-Z62+Z63+Z64-Z73</f>
        <v>0</v>
      </c>
      <c r="AA74" s="230">
        <f t="shared" ref="AA74" si="23">AA59-AA62+AA63+AA64-AA73</f>
        <v>0</v>
      </c>
      <c r="AB74" s="230">
        <f t="shared" ref="AB74" si="24">AB59-AB62+AB63+AB64-AB73</f>
        <v>0</v>
      </c>
      <c r="AC74" s="230">
        <f t="shared" ref="AC74" si="25">AC59-AC62+AC63+AC64-AC73</f>
        <v>0</v>
      </c>
      <c r="AD74" s="230">
        <f t="shared" ref="AD74" si="26">AD59-AD62+AD63+AD64-AD73</f>
        <v>0</v>
      </c>
      <c r="AE74" s="230">
        <f t="shared" ref="AE74:AF74" si="27">AE59-AE62+AE63+AE64-AE73</f>
        <v>0</v>
      </c>
      <c r="AF74" s="230">
        <f t="shared" si="27"/>
        <v>0</v>
      </c>
      <c r="AG74" s="230">
        <f>AG59-AG62+AG63+AG64-AG73</f>
        <v>0</v>
      </c>
      <c r="AH74" s="230">
        <f t="shared" ref="AH74:AQ74" si="28">AH59-AH62+AH63+AH64-AH73</f>
        <v>0</v>
      </c>
      <c r="AI74" s="230">
        <f t="shared" si="28"/>
        <v>0</v>
      </c>
      <c r="AJ74" s="230">
        <f t="shared" si="28"/>
        <v>0</v>
      </c>
      <c r="AK74" s="230">
        <f t="shared" si="28"/>
        <v>0</v>
      </c>
      <c r="AL74" s="230">
        <f t="shared" si="28"/>
        <v>0</v>
      </c>
      <c r="AM74" s="230">
        <f t="shared" si="28"/>
        <v>0</v>
      </c>
      <c r="AN74" s="230">
        <f t="shared" si="28"/>
        <v>0</v>
      </c>
      <c r="AO74" s="230">
        <f t="shared" si="28"/>
        <v>0</v>
      </c>
      <c r="AP74" s="230">
        <f t="shared" si="28"/>
        <v>0</v>
      </c>
      <c r="AQ74" s="230">
        <f t="shared" si="28"/>
        <v>0</v>
      </c>
    </row>
    <row r="75" spans="2:43" s="225" customFormat="1" ht="19.5" x14ac:dyDescent="0.15">
      <c r="B75" s="226"/>
      <c r="C75" s="229" t="s">
        <v>109</v>
      </c>
      <c r="D75" s="230" t="e">
        <f>D74</f>
        <v>#VALUE!</v>
      </c>
      <c r="E75" s="230" t="e">
        <f t="shared" ref="E75:AF75" si="29">E74+D75</f>
        <v>#VALUE!</v>
      </c>
      <c r="F75" s="230" t="e">
        <f t="shared" si="29"/>
        <v>#VALUE!</v>
      </c>
      <c r="G75" s="230" t="e">
        <f t="shared" si="29"/>
        <v>#VALUE!</v>
      </c>
      <c r="H75" s="230" t="e">
        <f t="shared" si="29"/>
        <v>#VALUE!</v>
      </c>
      <c r="I75" s="230" t="e">
        <f t="shared" si="29"/>
        <v>#VALUE!</v>
      </c>
      <c r="J75" s="230" t="e">
        <f t="shared" si="29"/>
        <v>#VALUE!</v>
      </c>
      <c r="K75" s="230" t="e">
        <f t="shared" si="29"/>
        <v>#VALUE!</v>
      </c>
      <c r="L75" s="230" t="e">
        <f t="shared" si="29"/>
        <v>#VALUE!</v>
      </c>
      <c r="M75" s="230" t="e">
        <f t="shared" si="29"/>
        <v>#VALUE!</v>
      </c>
      <c r="N75" s="230" t="e">
        <f t="shared" si="29"/>
        <v>#VALUE!</v>
      </c>
      <c r="O75" s="230" t="e">
        <f t="shared" si="29"/>
        <v>#VALUE!</v>
      </c>
      <c r="P75" s="230" t="e">
        <f t="shared" si="29"/>
        <v>#VALUE!</v>
      </c>
      <c r="Q75" s="230" t="e">
        <f t="shared" si="29"/>
        <v>#VALUE!</v>
      </c>
      <c r="R75" s="230" t="e">
        <f t="shared" si="29"/>
        <v>#VALUE!</v>
      </c>
      <c r="S75" s="230" t="e">
        <f t="shared" si="29"/>
        <v>#VALUE!</v>
      </c>
      <c r="T75" s="230" t="e">
        <f t="shared" si="29"/>
        <v>#VALUE!</v>
      </c>
      <c r="U75" s="230" t="e">
        <f t="shared" si="29"/>
        <v>#VALUE!</v>
      </c>
      <c r="V75" s="230" t="e">
        <f t="shared" si="29"/>
        <v>#VALUE!</v>
      </c>
      <c r="W75" s="230" t="e">
        <f t="shared" si="29"/>
        <v>#VALUE!</v>
      </c>
      <c r="X75" s="230" t="e">
        <f t="shared" si="29"/>
        <v>#VALUE!</v>
      </c>
      <c r="Y75" s="230" t="e">
        <f t="shared" si="29"/>
        <v>#VALUE!</v>
      </c>
      <c r="Z75" s="230" t="e">
        <f t="shared" si="29"/>
        <v>#VALUE!</v>
      </c>
      <c r="AA75" s="230" t="e">
        <f t="shared" si="29"/>
        <v>#VALUE!</v>
      </c>
      <c r="AB75" s="230" t="e">
        <f t="shared" si="29"/>
        <v>#VALUE!</v>
      </c>
      <c r="AC75" s="230" t="e">
        <f t="shared" si="29"/>
        <v>#VALUE!</v>
      </c>
      <c r="AD75" s="230" t="e">
        <f t="shared" si="29"/>
        <v>#VALUE!</v>
      </c>
      <c r="AE75" s="230" t="e">
        <f t="shared" si="29"/>
        <v>#VALUE!</v>
      </c>
      <c r="AF75" s="230" t="e">
        <f t="shared" si="29"/>
        <v>#VALUE!</v>
      </c>
      <c r="AG75" s="230" t="e">
        <f>AG74+AF75</f>
        <v>#VALUE!</v>
      </c>
      <c r="AH75" s="230" t="e">
        <f t="shared" ref="AH75:AP75" si="30">AH74+AG75</f>
        <v>#VALUE!</v>
      </c>
      <c r="AI75" s="230" t="e">
        <f t="shared" si="30"/>
        <v>#VALUE!</v>
      </c>
      <c r="AJ75" s="230" t="e">
        <f t="shared" si="30"/>
        <v>#VALUE!</v>
      </c>
      <c r="AK75" s="230" t="e">
        <f t="shared" si="30"/>
        <v>#VALUE!</v>
      </c>
      <c r="AL75" s="230" t="e">
        <f t="shared" si="30"/>
        <v>#VALUE!</v>
      </c>
      <c r="AM75" s="230" t="e">
        <f t="shared" si="30"/>
        <v>#VALUE!</v>
      </c>
      <c r="AN75" s="230" t="e">
        <f t="shared" si="30"/>
        <v>#VALUE!</v>
      </c>
      <c r="AO75" s="230" t="e">
        <f t="shared" si="30"/>
        <v>#VALUE!</v>
      </c>
      <c r="AP75" s="230" t="e">
        <f t="shared" si="30"/>
        <v>#VALUE!</v>
      </c>
      <c r="AQ75" s="230" t="e">
        <f>AQ74+AP75</f>
        <v>#VALUE!</v>
      </c>
    </row>
    <row r="76" spans="2:43" s="225" customFormat="1" x14ac:dyDescent="0.15">
      <c r="B76" s="226"/>
      <c r="C76" s="227"/>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c r="AP76" s="228"/>
      <c r="AQ76" s="228"/>
    </row>
    <row r="77" spans="2:43" ht="19.5" x14ac:dyDescent="0.15">
      <c r="C77" s="235" t="s">
        <v>251</v>
      </c>
      <c r="D77" s="236" t="e">
        <f>IF(ROUND(D74,0)&lt;0,"Not sustainable", "OK")</f>
        <v>#VALUE!</v>
      </c>
      <c r="E77" s="236" t="e">
        <f t="shared" ref="E77:AF77" si="31">IF(ROUND(E74,0)&lt;0,"Not sustainable", "OK")</f>
        <v>#VALUE!</v>
      </c>
      <c r="F77" s="236" t="e">
        <f t="shared" si="31"/>
        <v>#VALUE!</v>
      </c>
      <c r="G77" s="236" t="e">
        <f t="shared" si="31"/>
        <v>#VALUE!</v>
      </c>
      <c r="H77" s="236" t="str">
        <f t="shared" si="31"/>
        <v>OK</v>
      </c>
      <c r="I77" s="236" t="str">
        <f t="shared" si="31"/>
        <v>OK</v>
      </c>
      <c r="J77" s="236" t="str">
        <f t="shared" si="31"/>
        <v>OK</v>
      </c>
      <c r="K77" s="236" t="str">
        <f t="shared" si="31"/>
        <v>OK</v>
      </c>
      <c r="L77" s="236" t="str">
        <f t="shared" si="31"/>
        <v>OK</v>
      </c>
      <c r="M77" s="236" t="str">
        <f t="shared" si="31"/>
        <v>OK</v>
      </c>
      <c r="N77" s="236" t="str">
        <f t="shared" si="31"/>
        <v>OK</v>
      </c>
      <c r="O77" s="236" t="str">
        <f t="shared" si="31"/>
        <v>OK</v>
      </c>
      <c r="P77" s="236" t="str">
        <f t="shared" si="31"/>
        <v>OK</v>
      </c>
      <c r="Q77" s="236" t="str">
        <f t="shared" si="31"/>
        <v>OK</v>
      </c>
      <c r="R77" s="236" t="str">
        <f t="shared" si="31"/>
        <v>OK</v>
      </c>
      <c r="S77" s="236" t="str">
        <f t="shared" si="31"/>
        <v>OK</v>
      </c>
      <c r="T77" s="236" t="str">
        <f t="shared" si="31"/>
        <v>OK</v>
      </c>
      <c r="U77" s="236" t="str">
        <f t="shared" si="31"/>
        <v>OK</v>
      </c>
      <c r="V77" s="236" t="str">
        <f t="shared" si="31"/>
        <v>OK</v>
      </c>
      <c r="W77" s="236" t="str">
        <f t="shared" si="31"/>
        <v>OK</v>
      </c>
      <c r="X77" s="236" t="str">
        <f t="shared" si="31"/>
        <v>OK</v>
      </c>
      <c r="Y77" s="236" t="str">
        <f t="shared" si="31"/>
        <v>OK</v>
      </c>
      <c r="Z77" s="236" t="str">
        <f t="shared" si="31"/>
        <v>OK</v>
      </c>
      <c r="AA77" s="236" t="str">
        <f t="shared" si="31"/>
        <v>OK</v>
      </c>
      <c r="AB77" s="236" t="str">
        <f t="shared" si="31"/>
        <v>OK</v>
      </c>
      <c r="AC77" s="236" t="str">
        <f t="shared" si="31"/>
        <v>OK</v>
      </c>
      <c r="AD77" s="236" t="str">
        <f t="shared" si="31"/>
        <v>OK</v>
      </c>
      <c r="AE77" s="236" t="str">
        <f t="shared" si="31"/>
        <v>OK</v>
      </c>
      <c r="AF77" s="236" t="str">
        <f t="shared" si="31"/>
        <v>OK</v>
      </c>
      <c r="AG77" s="236" t="str">
        <f>IF(ROUND(AG74,0)&lt;0,"Not sustainable", "OK")</f>
        <v>OK</v>
      </c>
      <c r="AH77" s="276" t="str">
        <f t="shared" ref="AH77" si="32">IF(ROUND(AH74,0)&lt;0,"Not sustainable", "OK")</f>
        <v>OK</v>
      </c>
      <c r="AI77" s="236" t="str">
        <f>IF(ROUND(AI74,0)&lt;0,"Not sustainable", "OK")</f>
        <v>OK</v>
      </c>
      <c r="AJ77" s="236" t="str">
        <f t="shared" ref="AJ77:AQ77" si="33">IF(ROUND(AJ74,0)&lt;0,"Not sustainable", "OK")</f>
        <v>OK</v>
      </c>
      <c r="AK77" s="236" t="str">
        <f t="shared" si="33"/>
        <v>OK</v>
      </c>
      <c r="AL77" s="236" t="str">
        <f t="shared" si="33"/>
        <v>OK</v>
      </c>
      <c r="AM77" s="236" t="str">
        <f t="shared" si="33"/>
        <v>OK</v>
      </c>
      <c r="AN77" s="236" t="str">
        <f t="shared" si="33"/>
        <v>OK</v>
      </c>
      <c r="AO77" s="236" t="str">
        <f t="shared" si="33"/>
        <v>OK</v>
      </c>
      <c r="AP77" s="236" t="str">
        <f t="shared" si="33"/>
        <v>OK</v>
      </c>
      <c r="AQ77" s="236" t="str">
        <f t="shared" si="33"/>
        <v>OK</v>
      </c>
    </row>
    <row r="80" spans="2:43" ht="15.6" customHeight="1" x14ac:dyDescent="0.15">
      <c r="B80" s="167"/>
      <c r="C80" s="429" t="s">
        <v>236</v>
      </c>
      <c r="D80" s="429"/>
      <c r="E80" s="429"/>
      <c r="F80" s="429"/>
      <c r="G80" s="429"/>
      <c r="H80" s="429"/>
      <c r="I80" s="429"/>
      <c r="J80" s="429"/>
      <c r="K80" s="429"/>
      <c r="L80" s="429"/>
      <c r="M80" s="429"/>
      <c r="N80" s="429"/>
      <c r="O80" s="429" t="s">
        <v>236</v>
      </c>
      <c r="P80" s="429"/>
      <c r="Q80" s="429"/>
      <c r="R80" s="429"/>
      <c r="S80" s="429"/>
      <c r="T80" s="429"/>
      <c r="U80" s="429"/>
      <c r="V80" s="429"/>
      <c r="W80" s="429"/>
      <c r="X80" s="429"/>
      <c r="Y80" s="429"/>
      <c r="Z80" s="429"/>
      <c r="AA80" s="429" t="s">
        <v>236</v>
      </c>
      <c r="AB80" s="429"/>
      <c r="AC80" s="429"/>
      <c r="AD80" s="429"/>
      <c r="AE80" s="429"/>
      <c r="AF80" s="429"/>
      <c r="AG80" s="429"/>
      <c r="AH80" s="429"/>
      <c r="AI80" s="429"/>
      <c r="AJ80" s="429"/>
      <c r="AK80" s="429"/>
      <c r="AL80" s="429"/>
      <c r="AM80" s="430" t="s">
        <v>237</v>
      </c>
      <c r="AN80" s="430"/>
      <c r="AO80" s="430"/>
      <c r="AP80" s="430"/>
      <c r="AQ80" s="430"/>
    </row>
    <row r="81" spans="2:43" hidden="1" x14ac:dyDescent="0.15"/>
    <row r="82" spans="2:43" s="242" customFormat="1" hidden="1" x14ac:dyDescent="0.15">
      <c r="B82" s="240"/>
      <c r="C82" s="222"/>
      <c r="D82" s="184"/>
      <c r="E82" s="184"/>
      <c r="F82" s="184"/>
      <c r="G82" s="184"/>
      <c r="H82" s="184"/>
      <c r="I82" s="184"/>
      <c r="J82" s="184"/>
      <c r="K82" s="184"/>
      <c r="L82" s="184"/>
      <c r="M82" s="184"/>
      <c r="N82" s="184"/>
      <c r="O82" s="184"/>
      <c r="P82" s="184"/>
      <c r="Q82" s="184"/>
      <c r="R82" s="241"/>
      <c r="S82" s="241"/>
      <c r="T82" s="241"/>
      <c r="U82" s="241"/>
      <c r="V82" s="241"/>
      <c r="W82" s="241"/>
      <c r="X82" s="241"/>
      <c r="Y82" s="241"/>
      <c r="Z82" s="241"/>
      <c r="AA82" s="241"/>
      <c r="AB82" s="241"/>
      <c r="AC82" s="240"/>
      <c r="AD82" s="240"/>
      <c r="AE82" s="240"/>
      <c r="AF82" s="240"/>
      <c r="AG82" s="240"/>
      <c r="AH82" s="278"/>
      <c r="AI82" s="240"/>
      <c r="AJ82" s="240"/>
      <c r="AK82" s="240"/>
      <c r="AL82" s="240"/>
      <c r="AM82" s="240"/>
      <c r="AN82" s="240"/>
      <c r="AO82" s="240"/>
      <c r="AP82" s="240"/>
      <c r="AQ82" s="240"/>
    </row>
    <row r="83" spans="2:43" s="242" customFormat="1" x14ac:dyDescent="0.15">
      <c r="B83" s="240"/>
      <c r="C83" s="222"/>
      <c r="D83" s="184"/>
      <c r="E83" s="184"/>
      <c r="F83" s="184"/>
      <c r="G83" s="184"/>
      <c r="H83" s="184"/>
      <c r="I83" s="184"/>
      <c r="J83" s="184"/>
      <c r="K83" s="184"/>
      <c r="L83" s="184"/>
      <c r="M83" s="184"/>
      <c r="N83" s="184"/>
      <c r="O83" s="184"/>
      <c r="P83" s="184"/>
      <c r="Q83" s="184"/>
      <c r="R83" s="241"/>
      <c r="S83" s="241"/>
      <c r="T83" s="241"/>
      <c r="U83" s="241"/>
      <c r="V83" s="241"/>
      <c r="W83" s="241"/>
      <c r="X83" s="241"/>
      <c r="Y83" s="241"/>
      <c r="Z83" s="241"/>
      <c r="AA83" s="241"/>
      <c r="AB83" s="241"/>
      <c r="AC83" s="240"/>
      <c r="AD83" s="240"/>
      <c r="AE83" s="240"/>
      <c r="AF83" s="240"/>
      <c r="AG83" s="240"/>
      <c r="AH83" s="278"/>
      <c r="AI83" s="240"/>
      <c r="AJ83" s="240"/>
      <c r="AK83" s="240"/>
      <c r="AL83" s="240"/>
      <c r="AM83" s="240"/>
      <c r="AN83" s="240"/>
      <c r="AO83" s="240"/>
      <c r="AP83" s="240"/>
      <c r="AQ83" s="240"/>
    </row>
    <row r="84" spans="2:43" s="242" customFormat="1" ht="22.9" customHeight="1" x14ac:dyDescent="0.15">
      <c r="B84" s="222"/>
      <c r="C84" s="222" t="s">
        <v>104</v>
      </c>
      <c r="D84" s="243" t="str">
        <f>IF(D38&lt;=($E$29+$F$29),D49-D12,"")</f>
        <v/>
      </c>
      <c r="E84" s="243" t="str">
        <f t="shared" ref="E84:Q84" si="34">IF(E38&lt;=($E$29+$F$29),E49-E12,"")</f>
        <v/>
      </c>
      <c r="F84" s="243" t="str">
        <f t="shared" si="34"/>
        <v/>
      </c>
      <c r="G84" s="243" t="str">
        <f t="shared" si="34"/>
        <v/>
      </c>
      <c r="H84" s="243" t="str">
        <f t="shared" si="34"/>
        <v/>
      </c>
      <c r="I84" s="243" t="str">
        <f t="shared" si="34"/>
        <v/>
      </c>
      <c r="J84" s="243" t="str">
        <f t="shared" si="34"/>
        <v/>
      </c>
      <c r="K84" s="243" t="str">
        <f t="shared" si="34"/>
        <v/>
      </c>
      <c r="L84" s="243" t="str">
        <f>IF(L38&lt;=($E$29+$F$29),L49-L12,"")</f>
        <v/>
      </c>
      <c r="M84" s="243" t="str">
        <f t="shared" si="34"/>
        <v/>
      </c>
      <c r="N84" s="243" t="str">
        <f t="shared" si="34"/>
        <v/>
      </c>
      <c r="O84" s="243" t="str">
        <f t="shared" si="34"/>
        <v/>
      </c>
      <c r="P84" s="243" t="str">
        <f t="shared" si="34"/>
        <v/>
      </c>
      <c r="Q84" s="243" t="str">
        <f t="shared" si="34"/>
        <v/>
      </c>
      <c r="R84" s="243" t="str">
        <f t="shared" ref="R84:AQ84" si="35">IF(R38&lt;=($E$29+$F$29),R49-R12,"")</f>
        <v/>
      </c>
      <c r="S84" s="243" t="str">
        <f t="shared" si="35"/>
        <v/>
      </c>
      <c r="T84" s="243" t="str">
        <f t="shared" si="35"/>
        <v/>
      </c>
      <c r="U84" s="243" t="str">
        <f t="shared" si="35"/>
        <v/>
      </c>
      <c r="V84" s="243" t="str">
        <f t="shared" si="35"/>
        <v/>
      </c>
      <c r="W84" s="243" t="str">
        <f t="shared" si="35"/>
        <v/>
      </c>
      <c r="X84" s="243" t="str">
        <f t="shared" si="35"/>
        <v/>
      </c>
      <c r="Y84" s="243" t="str">
        <f t="shared" si="35"/>
        <v/>
      </c>
      <c r="Z84" s="243" t="str">
        <f t="shared" si="35"/>
        <v/>
      </c>
      <c r="AA84" s="243" t="str">
        <f t="shared" si="35"/>
        <v/>
      </c>
      <c r="AB84" s="243" t="str">
        <f t="shared" si="35"/>
        <v/>
      </c>
      <c r="AC84" s="243" t="str">
        <f t="shared" si="35"/>
        <v/>
      </c>
      <c r="AD84" s="243" t="str">
        <f t="shared" si="35"/>
        <v/>
      </c>
      <c r="AE84" s="243" t="str">
        <f t="shared" si="35"/>
        <v/>
      </c>
      <c r="AF84" s="243" t="str">
        <f t="shared" si="35"/>
        <v/>
      </c>
      <c r="AG84" s="243" t="str">
        <f t="shared" si="35"/>
        <v/>
      </c>
      <c r="AH84" s="279" t="str">
        <f t="shared" si="35"/>
        <v/>
      </c>
      <c r="AI84" s="243" t="str">
        <f t="shared" si="35"/>
        <v/>
      </c>
      <c r="AJ84" s="243" t="str">
        <f t="shared" si="35"/>
        <v/>
      </c>
      <c r="AK84" s="243" t="str">
        <f t="shared" si="35"/>
        <v/>
      </c>
      <c r="AL84" s="243" t="str">
        <f t="shared" si="35"/>
        <v/>
      </c>
      <c r="AM84" s="243" t="str">
        <f t="shared" si="35"/>
        <v/>
      </c>
      <c r="AN84" s="243" t="str">
        <f t="shared" si="35"/>
        <v/>
      </c>
      <c r="AO84" s="243" t="str">
        <f t="shared" si="35"/>
        <v/>
      </c>
      <c r="AP84" s="243" t="str">
        <f t="shared" si="35"/>
        <v/>
      </c>
      <c r="AQ84" s="243">
        <f t="shared" si="35"/>
        <v>0</v>
      </c>
    </row>
    <row r="85" spans="2:43" s="181" customFormat="1" ht="18.600000000000001" customHeight="1" x14ac:dyDescent="0.15">
      <c r="B85" s="183"/>
      <c r="C85" s="183" t="s">
        <v>105</v>
      </c>
      <c r="D85" s="243" t="str">
        <f>IF(D38&lt;=($E$29+$F$29),D58-D21,"")</f>
        <v/>
      </c>
      <c r="E85" s="243" t="str">
        <f t="shared" ref="E85:Q85" si="36">IF(E38&lt;=($E$29+$F$29),E58-E21,"")</f>
        <v/>
      </c>
      <c r="F85" s="243" t="str">
        <f t="shared" si="36"/>
        <v/>
      </c>
      <c r="G85" s="243" t="str">
        <f t="shared" si="36"/>
        <v/>
      </c>
      <c r="H85" s="243" t="str">
        <f t="shared" si="36"/>
        <v/>
      </c>
      <c r="I85" s="243" t="str">
        <f t="shared" si="36"/>
        <v/>
      </c>
      <c r="J85" s="243" t="str">
        <f t="shared" si="36"/>
        <v/>
      </c>
      <c r="K85" s="243" t="str">
        <f t="shared" si="36"/>
        <v/>
      </c>
      <c r="L85" s="243" t="str">
        <f t="shared" si="36"/>
        <v/>
      </c>
      <c r="M85" s="243" t="str">
        <f t="shared" si="36"/>
        <v/>
      </c>
      <c r="N85" s="243" t="str">
        <f t="shared" si="36"/>
        <v/>
      </c>
      <c r="O85" s="243" t="str">
        <f t="shared" si="36"/>
        <v/>
      </c>
      <c r="P85" s="243" t="str">
        <f t="shared" si="36"/>
        <v/>
      </c>
      <c r="Q85" s="243" t="str">
        <f t="shared" si="36"/>
        <v/>
      </c>
      <c r="R85" s="243" t="str">
        <f t="shared" ref="R85:AQ85" si="37">IF(R38&lt;=($E$29+$F$29),R58-R21,"")</f>
        <v/>
      </c>
      <c r="S85" s="243" t="str">
        <f t="shared" si="37"/>
        <v/>
      </c>
      <c r="T85" s="243" t="str">
        <f t="shared" si="37"/>
        <v/>
      </c>
      <c r="U85" s="243" t="str">
        <f t="shared" si="37"/>
        <v/>
      </c>
      <c r="V85" s="243" t="str">
        <f t="shared" si="37"/>
        <v/>
      </c>
      <c r="W85" s="243" t="str">
        <f t="shared" si="37"/>
        <v/>
      </c>
      <c r="X85" s="243" t="str">
        <f t="shared" si="37"/>
        <v/>
      </c>
      <c r="Y85" s="243" t="str">
        <f t="shared" si="37"/>
        <v/>
      </c>
      <c r="Z85" s="243" t="str">
        <f t="shared" si="37"/>
        <v/>
      </c>
      <c r="AA85" s="243" t="str">
        <f t="shared" si="37"/>
        <v/>
      </c>
      <c r="AB85" s="243" t="str">
        <f t="shared" si="37"/>
        <v/>
      </c>
      <c r="AC85" s="243" t="str">
        <f t="shared" si="37"/>
        <v/>
      </c>
      <c r="AD85" s="243" t="str">
        <f t="shared" si="37"/>
        <v/>
      </c>
      <c r="AE85" s="243" t="str">
        <f t="shared" si="37"/>
        <v/>
      </c>
      <c r="AF85" s="243" t="str">
        <f t="shared" si="37"/>
        <v/>
      </c>
      <c r="AG85" s="243" t="str">
        <f t="shared" si="37"/>
        <v/>
      </c>
      <c r="AH85" s="279" t="str">
        <f t="shared" si="37"/>
        <v/>
      </c>
      <c r="AI85" s="243" t="str">
        <f t="shared" si="37"/>
        <v/>
      </c>
      <c r="AJ85" s="243" t="str">
        <f t="shared" si="37"/>
        <v/>
      </c>
      <c r="AK85" s="243" t="str">
        <f t="shared" si="37"/>
        <v/>
      </c>
      <c r="AL85" s="243" t="str">
        <f t="shared" si="37"/>
        <v/>
      </c>
      <c r="AM85" s="243" t="str">
        <f t="shared" si="37"/>
        <v/>
      </c>
      <c r="AN85" s="243" t="str">
        <f t="shared" si="37"/>
        <v/>
      </c>
      <c r="AO85" s="243" t="str">
        <f t="shared" si="37"/>
        <v/>
      </c>
      <c r="AP85" s="243" t="str">
        <f t="shared" si="37"/>
        <v/>
      </c>
      <c r="AQ85" s="243">
        <f t="shared" si="37"/>
        <v>0</v>
      </c>
    </row>
    <row r="86" spans="2:43" s="242" customFormat="1" ht="29.25" x14ac:dyDescent="0.15">
      <c r="B86" s="189"/>
      <c r="C86" s="189" t="str">
        <f>C59</f>
        <v>FLUX DE NUMERAR NET DIN ACTIVITATEA DE OPERARE</v>
      </c>
      <c r="D86" s="190">
        <f t="shared" ref="D86:AQ86" si="38">D59-D22</f>
        <v>0</v>
      </c>
      <c r="E86" s="190">
        <f t="shared" si="38"/>
        <v>0</v>
      </c>
      <c r="F86" s="190">
        <f t="shared" si="38"/>
        <v>0</v>
      </c>
      <c r="G86" s="190">
        <f t="shared" si="38"/>
        <v>0</v>
      </c>
      <c r="H86" s="190">
        <f t="shared" si="38"/>
        <v>0</v>
      </c>
      <c r="I86" s="190">
        <f t="shared" si="38"/>
        <v>0</v>
      </c>
      <c r="J86" s="190">
        <f t="shared" si="38"/>
        <v>0</v>
      </c>
      <c r="K86" s="190">
        <f t="shared" si="38"/>
        <v>0</v>
      </c>
      <c r="L86" s="190">
        <f t="shared" si="38"/>
        <v>0</v>
      </c>
      <c r="M86" s="190">
        <f t="shared" si="38"/>
        <v>0</v>
      </c>
      <c r="N86" s="190">
        <f t="shared" si="38"/>
        <v>0</v>
      </c>
      <c r="O86" s="190">
        <f t="shared" si="38"/>
        <v>0</v>
      </c>
      <c r="P86" s="190">
        <f t="shared" si="38"/>
        <v>0</v>
      </c>
      <c r="Q86" s="190">
        <f t="shared" si="38"/>
        <v>0</v>
      </c>
      <c r="R86" s="190">
        <f t="shared" si="38"/>
        <v>0</v>
      </c>
      <c r="S86" s="190">
        <f t="shared" si="38"/>
        <v>0</v>
      </c>
      <c r="T86" s="190">
        <f t="shared" si="38"/>
        <v>0</v>
      </c>
      <c r="U86" s="190">
        <f t="shared" si="38"/>
        <v>0</v>
      </c>
      <c r="V86" s="190">
        <f t="shared" si="38"/>
        <v>0</v>
      </c>
      <c r="W86" s="190">
        <f t="shared" si="38"/>
        <v>0</v>
      </c>
      <c r="X86" s="190">
        <f t="shared" si="38"/>
        <v>0</v>
      </c>
      <c r="Y86" s="190">
        <f t="shared" si="38"/>
        <v>0</v>
      </c>
      <c r="Z86" s="190">
        <f t="shared" si="38"/>
        <v>0</v>
      </c>
      <c r="AA86" s="190">
        <f t="shared" si="38"/>
        <v>0</v>
      </c>
      <c r="AB86" s="190">
        <f t="shared" si="38"/>
        <v>0</v>
      </c>
      <c r="AC86" s="190">
        <f t="shared" si="38"/>
        <v>0</v>
      </c>
      <c r="AD86" s="190">
        <f t="shared" si="38"/>
        <v>0</v>
      </c>
      <c r="AE86" s="190">
        <f t="shared" si="38"/>
        <v>0</v>
      </c>
      <c r="AF86" s="190">
        <f t="shared" si="38"/>
        <v>0</v>
      </c>
      <c r="AG86" s="190">
        <f t="shared" si="38"/>
        <v>0</v>
      </c>
      <c r="AH86" s="230">
        <f t="shared" si="38"/>
        <v>0</v>
      </c>
      <c r="AI86" s="190">
        <f t="shared" si="38"/>
        <v>0</v>
      </c>
      <c r="AJ86" s="190">
        <f t="shared" si="38"/>
        <v>0</v>
      </c>
      <c r="AK86" s="190">
        <f t="shared" si="38"/>
        <v>0</v>
      </c>
      <c r="AL86" s="190">
        <f t="shared" si="38"/>
        <v>0</v>
      </c>
      <c r="AM86" s="190">
        <f t="shared" si="38"/>
        <v>0</v>
      </c>
      <c r="AN86" s="190">
        <f t="shared" si="38"/>
        <v>0</v>
      </c>
      <c r="AO86" s="190">
        <f t="shared" si="38"/>
        <v>0</v>
      </c>
      <c r="AP86" s="190">
        <f t="shared" si="38"/>
        <v>0</v>
      </c>
      <c r="AQ86" s="190">
        <f t="shared" si="38"/>
        <v>0</v>
      </c>
    </row>
    <row r="87" spans="2:43" x14ac:dyDescent="0.15">
      <c r="B87" s="187"/>
      <c r="C87" s="187"/>
      <c r="D87" s="243"/>
      <c r="E87" s="243"/>
      <c r="F87" s="243"/>
      <c r="G87" s="243"/>
      <c r="H87" s="243"/>
      <c r="I87" s="243"/>
      <c r="J87" s="243"/>
      <c r="K87" s="243"/>
      <c r="L87" s="243"/>
      <c r="M87" s="243"/>
      <c r="N87" s="243"/>
      <c r="O87" s="243"/>
      <c r="P87" s="243"/>
      <c r="Q87" s="243"/>
      <c r="R87" s="244"/>
      <c r="S87" s="244"/>
      <c r="T87" s="244"/>
      <c r="U87" s="244"/>
      <c r="V87" s="244"/>
      <c r="W87" s="244"/>
      <c r="X87" s="244"/>
      <c r="Y87" s="244"/>
      <c r="Z87" s="244"/>
      <c r="AA87" s="244"/>
      <c r="AB87" s="244"/>
      <c r="AC87" s="244"/>
      <c r="AD87" s="244"/>
      <c r="AE87" s="244"/>
      <c r="AF87" s="244"/>
      <c r="AG87" s="244"/>
      <c r="AH87" s="280"/>
      <c r="AI87" s="244"/>
      <c r="AJ87" s="244"/>
      <c r="AK87" s="244"/>
      <c r="AL87" s="244"/>
      <c r="AM87" s="244"/>
      <c r="AN87" s="244"/>
      <c r="AO87" s="244"/>
      <c r="AP87" s="244"/>
      <c r="AQ87" s="244"/>
    </row>
    <row r="88" spans="2:43" x14ac:dyDescent="0.15">
      <c r="Q88" s="239"/>
      <c r="W88" s="166"/>
    </row>
    <row r="89" spans="2:43" ht="19.5" x14ac:dyDescent="0.15">
      <c r="C89" s="189" t="s">
        <v>250</v>
      </c>
      <c r="D89" s="245"/>
    </row>
    <row r="90" spans="2:43" x14ac:dyDescent="0.15">
      <c r="C90" s="223"/>
      <c r="D90" s="245"/>
    </row>
    <row r="91" spans="2:43" ht="19.5" x14ac:dyDescent="0.15">
      <c r="C91" s="246" t="s">
        <v>110</v>
      </c>
      <c r="D91" s="245" t="e">
        <f>D84+NPV(Instructiuni!$D$26,'Venituri si cheltuieli'!E84:AG84)</f>
        <v>#VALUE!</v>
      </c>
    </row>
    <row r="92" spans="2:43" ht="19.5" x14ac:dyDescent="0.15">
      <c r="C92" s="246" t="s">
        <v>111</v>
      </c>
      <c r="D92" s="245" t="e">
        <f>D85+NPV(Instructiuni!$D$26,E85:AG85)</f>
        <v>#VALUE!</v>
      </c>
    </row>
    <row r="93" spans="2:43" x14ac:dyDescent="0.15">
      <c r="C93" s="247" t="s">
        <v>112</v>
      </c>
      <c r="D93" s="245" t="e">
        <f>D91-D92</f>
        <v>#VALUE!</v>
      </c>
    </row>
    <row r="94" spans="2:43" x14ac:dyDescent="0.15">
      <c r="C94" s="246" t="s">
        <v>113</v>
      </c>
      <c r="D94" s="245">
        <f>Buget_cerere!N99+NPV(Instructiuni!$D$26,Buget_cerere!O99:Q99)</f>
        <v>0</v>
      </c>
    </row>
    <row r="95" spans="2:43" ht="19.5" x14ac:dyDescent="0.15">
      <c r="C95" s="247" t="s">
        <v>115</v>
      </c>
      <c r="D95" s="248" t="str">
        <f>IFERROR(IF(D93&gt;0,(D94-D93)/D94,1),"")</f>
        <v/>
      </c>
    </row>
    <row r="96" spans="2:43" ht="29.25" x14ac:dyDescent="0.15">
      <c r="C96" s="247" t="s">
        <v>114</v>
      </c>
      <c r="D96" s="245" t="e">
        <f>D95*Buget_cerere!C89</f>
        <v>#VALUE!</v>
      </c>
    </row>
  </sheetData>
  <sheetProtection algorithmName="SHA-512" hashValue="5El8QmKpVxacWYuvsPVVSGCW6ZyNCD0ke4zGYdEin9N/Q7BH8h3HeE2GZyScdGDRZoObYrEg59Xp2I5FPhy7iw==" saltValue="dWWMI9Qtuljx/i5ZIX1IA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5"/>
  <dimension ref="A1:O422"/>
  <sheetViews>
    <sheetView workbookViewId="0">
      <selection activeCell="D2" sqref="D2"/>
    </sheetView>
  </sheetViews>
  <sheetFormatPr defaultColWidth="9.28515625" defaultRowHeight="12" x14ac:dyDescent="0.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x14ac:dyDescent="0.2">
      <c r="A1" s="10" t="s">
        <v>78</v>
      </c>
      <c r="B1" s="11" t="s">
        <v>75</v>
      </c>
      <c r="C1" s="11" t="s">
        <v>79</v>
      </c>
      <c r="D1" s="11" t="s">
        <v>80</v>
      </c>
      <c r="E1" s="11" t="s">
        <v>81</v>
      </c>
      <c r="F1" s="17" t="s">
        <v>82</v>
      </c>
      <c r="G1" s="9"/>
      <c r="H1" s="9"/>
      <c r="I1" s="9"/>
      <c r="J1" s="9"/>
      <c r="K1" s="9"/>
      <c r="L1" s="9"/>
      <c r="M1" s="9"/>
      <c r="N1" s="9"/>
      <c r="O1" s="21"/>
    </row>
    <row r="2" spans="1:15" ht="24" x14ac:dyDescent="0.2">
      <c r="A2" s="5" t="s">
        <v>83</v>
      </c>
      <c r="B2" s="12"/>
      <c r="C2" s="13" t="e">
        <f>B2/$B$32</f>
        <v>#DIV/0!</v>
      </c>
      <c r="D2" s="12"/>
      <c r="E2" s="18" t="str">
        <f>IF(ISERROR(B2/$B$32*D2),"",B2/$B$32*D2)</f>
        <v/>
      </c>
      <c r="F2" s="14" t="str">
        <f>IF(ISERROR(B2/D2),"",B2/D2)</f>
        <v/>
      </c>
      <c r="G2" s="9"/>
      <c r="H2" s="9"/>
    </row>
    <row r="3" spans="1:15" ht="24" x14ac:dyDescent="0.2">
      <c r="A3" s="5" t="s">
        <v>83</v>
      </c>
      <c r="B3" s="12">
        <v>0</v>
      </c>
      <c r="C3" s="13" t="e">
        <f>B3/$B$32</f>
        <v>#DIV/0!</v>
      </c>
      <c r="D3" s="12">
        <v>0</v>
      </c>
      <c r="E3" s="18" t="str">
        <f t="shared" ref="E3:E31" si="0">IF(ISERROR(B3/$B$32*D3),"",B3/$B$32*D3)</f>
        <v/>
      </c>
      <c r="F3" s="14" t="str">
        <f t="shared" ref="F3:F31" si="1">IF(ISERROR(B3/D3),"",B3/D3)</f>
        <v/>
      </c>
      <c r="G3" s="9"/>
      <c r="H3" s="9"/>
    </row>
    <row r="4" spans="1:15" ht="24" x14ac:dyDescent="0.2">
      <c r="A4" s="5" t="s">
        <v>83</v>
      </c>
      <c r="B4" s="12">
        <v>0</v>
      </c>
      <c r="C4" s="13" t="e">
        <f>B4/$B$32</f>
        <v>#DIV/0!</v>
      </c>
      <c r="D4" s="12">
        <v>0</v>
      </c>
      <c r="E4" s="18" t="str">
        <f t="shared" si="0"/>
        <v/>
      </c>
      <c r="F4" s="14" t="str">
        <f t="shared" si="1"/>
        <v/>
      </c>
      <c r="G4" s="9"/>
      <c r="H4" s="9"/>
    </row>
    <row r="5" spans="1:15" ht="24" x14ac:dyDescent="0.2">
      <c r="A5" s="5" t="s">
        <v>83</v>
      </c>
      <c r="B5" s="12">
        <v>0</v>
      </c>
      <c r="C5" s="13" t="e">
        <f>B5/$B$32</f>
        <v>#DIV/0!</v>
      </c>
      <c r="D5" s="12">
        <v>0</v>
      </c>
      <c r="E5" s="18" t="str">
        <f t="shared" si="0"/>
        <v/>
      </c>
      <c r="F5" s="14" t="str">
        <f t="shared" si="1"/>
        <v/>
      </c>
      <c r="G5" s="9"/>
      <c r="H5" s="9"/>
    </row>
    <row r="6" spans="1:15" ht="24" x14ac:dyDescent="0.2">
      <c r="A6" s="5" t="s">
        <v>83</v>
      </c>
      <c r="B6" s="12">
        <v>0</v>
      </c>
      <c r="C6" s="13" t="e">
        <f t="shared" ref="C6:C16" si="2">B6/$B$32</f>
        <v>#DIV/0!</v>
      </c>
      <c r="D6" s="12">
        <v>0</v>
      </c>
      <c r="E6" s="18" t="str">
        <f t="shared" si="0"/>
        <v/>
      </c>
      <c r="F6" s="14" t="str">
        <f t="shared" si="1"/>
        <v/>
      </c>
      <c r="G6" s="9"/>
      <c r="H6" s="9"/>
    </row>
    <row r="7" spans="1:15" ht="24" x14ac:dyDescent="0.2">
      <c r="A7" s="5" t="s">
        <v>83</v>
      </c>
      <c r="B7" s="12">
        <v>0</v>
      </c>
      <c r="C7" s="13" t="e">
        <f t="shared" si="2"/>
        <v>#DIV/0!</v>
      </c>
      <c r="D7" s="12">
        <v>0</v>
      </c>
      <c r="E7" s="18" t="str">
        <f t="shared" si="0"/>
        <v/>
      </c>
      <c r="F7" s="14" t="str">
        <f t="shared" si="1"/>
        <v/>
      </c>
      <c r="G7" s="9"/>
      <c r="H7" s="9"/>
    </row>
    <row r="8" spans="1:15" ht="24" x14ac:dyDescent="0.2">
      <c r="A8" s="5" t="s">
        <v>83</v>
      </c>
      <c r="B8" s="12">
        <v>0</v>
      </c>
      <c r="C8" s="13" t="e">
        <f t="shared" si="2"/>
        <v>#DIV/0!</v>
      </c>
      <c r="D8" s="12">
        <v>0</v>
      </c>
      <c r="E8" s="18" t="str">
        <f t="shared" si="0"/>
        <v/>
      </c>
      <c r="F8" s="14" t="str">
        <f t="shared" si="1"/>
        <v/>
      </c>
      <c r="G8" s="9"/>
      <c r="H8" s="9"/>
    </row>
    <row r="9" spans="1:15" ht="24" x14ac:dyDescent="0.2">
      <c r="A9" s="5" t="s">
        <v>83</v>
      </c>
      <c r="B9" s="12">
        <v>0</v>
      </c>
      <c r="C9" s="13" t="e">
        <f t="shared" si="2"/>
        <v>#DIV/0!</v>
      </c>
      <c r="D9" s="12">
        <v>0</v>
      </c>
      <c r="E9" s="18" t="str">
        <f t="shared" si="0"/>
        <v/>
      </c>
      <c r="F9" s="14" t="str">
        <f t="shared" si="1"/>
        <v/>
      </c>
      <c r="G9" s="9"/>
      <c r="H9" s="9"/>
    </row>
    <row r="10" spans="1:15" ht="24" x14ac:dyDescent="0.2">
      <c r="A10" s="5" t="s">
        <v>83</v>
      </c>
      <c r="B10" s="12">
        <v>0</v>
      </c>
      <c r="C10" s="13" t="e">
        <f t="shared" si="2"/>
        <v>#DIV/0!</v>
      </c>
      <c r="D10" s="12">
        <v>0</v>
      </c>
      <c r="E10" s="18" t="str">
        <f t="shared" si="0"/>
        <v/>
      </c>
      <c r="F10" s="14" t="str">
        <f t="shared" si="1"/>
        <v/>
      </c>
      <c r="G10" s="9"/>
      <c r="H10" s="9"/>
    </row>
    <row r="11" spans="1:15" ht="24" x14ac:dyDescent="0.2">
      <c r="A11" s="5" t="s">
        <v>83</v>
      </c>
      <c r="B11" s="12">
        <v>0</v>
      </c>
      <c r="C11" s="13" t="e">
        <f t="shared" si="2"/>
        <v>#DIV/0!</v>
      </c>
      <c r="D11" s="12">
        <v>0</v>
      </c>
      <c r="E11" s="18" t="str">
        <f t="shared" si="0"/>
        <v/>
      </c>
      <c r="F11" s="14" t="str">
        <f t="shared" si="1"/>
        <v/>
      </c>
      <c r="G11" s="9"/>
      <c r="H11" s="9"/>
    </row>
    <row r="12" spans="1:15" ht="24" x14ac:dyDescent="0.2">
      <c r="A12" s="5" t="s">
        <v>83</v>
      </c>
      <c r="B12" s="12">
        <v>0</v>
      </c>
      <c r="C12" s="13" t="e">
        <f t="shared" si="2"/>
        <v>#DIV/0!</v>
      </c>
      <c r="D12" s="12">
        <v>0</v>
      </c>
      <c r="E12" s="18" t="str">
        <f t="shared" si="0"/>
        <v/>
      </c>
      <c r="F12" s="14" t="str">
        <f t="shared" si="1"/>
        <v/>
      </c>
      <c r="G12" s="9"/>
      <c r="H12" s="9"/>
    </row>
    <row r="13" spans="1:15" ht="24" x14ac:dyDescent="0.2">
      <c r="A13" s="5" t="s">
        <v>83</v>
      </c>
      <c r="B13" s="12">
        <v>0</v>
      </c>
      <c r="C13" s="13" t="e">
        <f t="shared" si="2"/>
        <v>#DIV/0!</v>
      </c>
      <c r="D13" s="12">
        <v>0</v>
      </c>
      <c r="E13" s="18" t="str">
        <f t="shared" si="0"/>
        <v/>
      </c>
      <c r="F13" s="14" t="str">
        <f t="shared" si="1"/>
        <v/>
      </c>
      <c r="G13" s="9"/>
      <c r="H13" s="9"/>
    </row>
    <row r="14" spans="1:15" ht="24" x14ac:dyDescent="0.2">
      <c r="A14" s="5" t="s">
        <v>83</v>
      </c>
      <c r="B14" s="12">
        <v>0</v>
      </c>
      <c r="C14" s="13" t="e">
        <f t="shared" si="2"/>
        <v>#DIV/0!</v>
      </c>
      <c r="D14" s="12">
        <v>0</v>
      </c>
      <c r="E14" s="18" t="str">
        <f t="shared" si="0"/>
        <v/>
      </c>
      <c r="F14" s="14" t="str">
        <f t="shared" si="1"/>
        <v/>
      </c>
      <c r="G14" s="9"/>
      <c r="H14" s="9"/>
    </row>
    <row r="15" spans="1:15" ht="24" x14ac:dyDescent="0.2">
      <c r="A15" s="5" t="s">
        <v>83</v>
      </c>
      <c r="B15" s="12">
        <v>0</v>
      </c>
      <c r="C15" s="13" t="e">
        <f t="shared" si="2"/>
        <v>#DIV/0!</v>
      </c>
      <c r="D15" s="12">
        <v>0</v>
      </c>
      <c r="E15" s="18" t="str">
        <f t="shared" si="0"/>
        <v/>
      </c>
      <c r="F15" s="14" t="str">
        <f t="shared" si="1"/>
        <v/>
      </c>
      <c r="G15" s="9"/>
      <c r="H15" s="9"/>
    </row>
    <row r="16" spans="1:15" ht="24" x14ac:dyDescent="0.2">
      <c r="A16" s="5" t="s">
        <v>83</v>
      </c>
      <c r="B16" s="12">
        <v>0</v>
      </c>
      <c r="C16" s="13" t="e">
        <f t="shared" si="2"/>
        <v>#DIV/0!</v>
      </c>
      <c r="D16" s="12">
        <v>0</v>
      </c>
      <c r="E16" s="18" t="str">
        <f t="shared" si="0"/>
        <v/>
      </c>
      <c r="F16" s="14" t="str">
        <f t="shared" si="1"/>
        <v/>
      </c>
      <c r="G16" s="9"/>
      <c r="H16" s="9"/>
    </row>
    <row r="17" spans="1:8" ht="24" x14ac:dyDescent="0.2">
      <c r="A17" s="5" t="s">
        <v>83</v>
      </c>
      <c r="B17" s="12">
        <v>0</v>
      </c>
      <c r="C17" s="13" t="e">
        <f>B17/$B$32</f>
        <v>#DIV/0!</v>
      </c>
      <c r="D17" s="12">
        <v>0</v>
      </c>
      <c r="E17" s="18" t="str">
        <f t="shared" si="0"/>
        <v/>
      </c>
      <c r="F17" s="14" t="str">
        <f t="shared" si="1"/>
        <v/>
      </c>
      <c r="G17" s="9"/>
      <c r="H17" s="9"/>
    </row>
    <row r="18" spans="1:8" ht="24" x14ac:dyDescent="0.2">
      <c r="A18" s="5" t="s">
        <v>83</v>
      </c>
      <c r="B18" s="12">
        <v>0</v>
      </c>
      <c r="C18" s="13" t="e">
        <f>B18/$B$32</f>
        <v>#DIV/0!</v>
      </c>
      <c r="D18" s="12">
        <v>0</v>
      </c>
      <c r="E18" s="18" t="str">
        <f t="shared" si="0"/>
        <v/>
      </c>
      <c r="F18" s="14" t="str">
        <f t="shared" si="1"/>
        <v/>
      </c>
      <c r="G18" s="9"/>
      <c r="H18" s="9"/>
    </row>
    <row r="19" spans="1:8" ht="24" x14ac:dyDescent="0.2">
      <c r="A19" s="5" t="s">
        <v>83</v>
      </c>
      <c r="B19" s="12">
        <v>0</v>
      </c>
      <c r="C19" s="13" t="e">
        <f>B19/$B$32</f>
        <v>#DIV/0!</v>
      </c>
      <c r="D19" s="12">
        <v>0</v>
      </c>
      <c r="E19" s="18" t="str">
        <f t="shared" si="0"/>
        <v/>
      </c>
      <c r="F19" s="14" t="str">
        <f t="shared" si="1"/>
        <v/>
      </c>
      <c r="G19" s="9"/>
      <c r="H19" s="9"/>
    </row>
    <row r="20" spans="1:8" ht="24" x14ac:dyDescent="0.2">
      <c r="A20" s="5" t="s">
        <v>83</v>
      </c>
      <c r="B20" s="12">
        <v>0</v>
      </c>
      <c r="C20" s="13" t="e">
        <f t="shared" ref="C20:C31" si="3">B20/$B$32</f>
        <v>#DIV/0!</v>
      </c>
      <c r="D20" s="12">
        <v>0</v>
      </c>
      <c r="E20" s="18" t="str">
        <f t="shared" si="0"/>
        <v/>
      </c>
      <c r="F20" s="14" t="str">
        <f t="shared" si="1"/>
        <v/>
      </c>
      <c r="G20" s="9"/>
      <c r="H20" s="9"/>
    </row>
    <row r="21" spans="1:8" ht="24" x14ac:dyDescent="0.2">
      <c r="A21" s="5" t="s">
        <v>83</v>
      </c>
      <c r="B21" s="12">
        <v>0</v>
      </c>
      <c r="C21" s="13" t="e">
        <f t="shared" si="3"/>
        <v>#DIV/0!</v>
      </c>
      <c r="D21" s="12">
        <v>0</v>
      </c>
      <c r="E21" s="18" t="str">
        <f t="shared" si="0"/>
        <v/>
      </c>
      <c r="F21" s="14" t="str">
        <f t="shared" si="1"/>
        <v/>
      </c>
      <c r="G21" s="9"/>
      <c r="H21" s="9"/>
    </row>
    <row r="22" spans="1:8" ht="24" x14ac:dyDescent="0.2">
      <c r="A22" s="5" t="s">
        <v>83</v>
      </c>
      <c r="B22" s="12">
        <v>0</v>
      </c>
      <c r="C22" s="13" t="e">
        <f t="shared" si="3"/>
        <v>#DIV/0!</v>
      </c>
      <c r="D22" s="12">
        <v>0</v>
      </c>
      <c r="E22" s="18" t="str">
        <f t="shared" si="0"/>
        <v/>
      </c>
      <c r="F22" s="14" t="str">
        <f t="shared" si="1"/>
        <v/>
      </c>
      <c r="G22" s="9"/>
      <c r="H22" s="9"/>
    </row>
    <row r="23" spans="1:8" ht="24" x14ac:dyDescent="0.2">
      <c r="A23" s="5" t="s">
        <v>83</v>
      </c>
      <c r="B23" s="12">
        <v>0</v>
      </c>
      <c r="C23" s="13" t="e">
        <f t="shared" si="3"/>
        <v>#DIV/0!</v>
      </c>
      <c r="D23" s="12">
        <v>0</v>
      </c>
      <c r="E23" s="18" t="str">
        <f t="shared" si="0"/>
        <v/>
      </c>
      <c r="F23" s="14" t="str">
        <f t="shared" si="1"/>
        <v/>
      </c>
      <c r="G23" s="9"/>
      <c r="H23" s="9"/>
    </row>
    <row r="24" spans="1:8" ht="24" x14ac:dyDescent="0.2">
      <c r="A24" s="5" t="s">
        <v>83</v>
      </c>
      <c r="B24" s="12">
        <v>0</v>
      </c>
      <c r="C24" s="13" t="e">
        <f t="shared" si="3"/>
        <v>#DIV/0!</v>
      </c>
      <c r="D24" s="12">
        <v>0</v>
      </c>
      <c r="E24" s="18" t="str">
        <f t="shared" si="0"/>
        <v/>
      </c>
      <c r="F24" s="14" t="str">
        <f t="shared" si="1"/>
        <v/>
      </c>
      <c r="G24" s="9"/>
      <c r="H24" s="9"/>
    </row>
    <row r="25" spans="1:8" ht="24" x14ac:dyDescent="0.2">
      <c r="A25" s="5" t="s">
        <v>83</v>
      </c>
      <c r="B25" s="12">
        <v>0</v>
      </c>
      <c r="C25" s="13" t="e">
        <f t="shared" si="3"/>
        <v>#DIV/0!</v>
      </c>
      <c r="D25" s="12">
        <v>0</v>
      </c>
      <c r="E25" s="18" t="str">
        <f t="shared" si="0"/>
        <v/>
      </c>
      <c r="F25" s="14" t="str">
        <f t="shared" si="1"/>
        <v/>
      </c>
      <c r="G25" s="9"/>
      <c r="H25" s="9"/>
    </row>
    <row r="26" spans="1:8" ht="24" x14ac:dyDescent="0.2">
      <c r="A26" s="5" t="s">
        <v>83</v>
      </c>
      <c r="B26" s="12">
        <v>0</v>
      </c>
      <c r="C26" s="13" t="e">
        <f t="shared" si="3"/>
        <v>#DIV/0!</v>
      </c>
      <c r="D26" s="12">
        <v>0</v>
      </c>
      <c r="E26" s="18" t="str">
        <f t="shared" si="0"/>
        <v/>
      </c>
      <c r="F26" s="14" t="str">
        <f t="shared" si="1"/>
        <v/>
      </c>
      <c r="G26" s="9"/>
      <c r="H26" s="9"/>
    </row>
    <row r="27" spans="1:8" ht="24" x14ac:dyDescent="0.2">
      <c r="A27" s="5" t="s">
        <v>83</v>
      </c>
      <c r="B27" s="12">
        <v>0</v>
      </c>
      <c r="C27" s="13" t="e">
        <f t="shared" si="3"/>
        <v>#DIV/0!</v>
      </c>
      <c r="D27" s="12">
        <v>0</v>
      </c>
      <c r="E27" s="18" t="str">
        <f t="shared" si="0"/>
        <v/>
      </c>
      <c r="F27" s="14" t="str">
        <f t="shared" si="1"/>
        <v/>
      </c>
      <c r="G27" s="9"/>
      <c r="H27" s="9"/>
    </row>
    <row r="28" spans="1:8" ht="24" x14ac:dyDescent="0.2">
      <c r="A28" s="5" t="s">
        <v>83</v>
      </c>
      <c r="B28" s="12">
        <v>0</v>
      </c>
      <c r="C28" s="13" t="e">
        <f t="shared" si="3"/>
        <v>#DIV/0!</v>
      </c>
      <c r="D28" s="12">
        <v>0</v>
      </c>
      <c r="E28" s="18" t="str">
        <f t="shared" si="0"/>
        <v/>
      </c>
      <c r="F28" s="14" t="str">
        <f t="shared" si="1"/>
        <v/>
      </c>
      <c r="G28" s="9"/>
      <c r="H28" s="9"/>
    </row>
    <row r="29" spans="1:8" ht="24" x14ac:dyDescent="0.2">
      <c r="A29" s="5" t="s">
        <v>83</v>
      </c>
      <c r="B29" s="12">
        <v>0</v>
      </c>
      <c r="C29" s="13" t="e">
        <f t="shared" si="3"/>
        <v>#DIV/0!</v>
      </c>
      <c r="D29" s="12">
        <v>0</v>
      </c>
      <c r="E29" s="18" t="str">
        <f t="shared" si="0"/>
        <v/>
      </c>
      <c r="F29" s="14" t="str">
        <f t="shared" si="1"/>
        <v/>
      </c>
      <c r="G29" s="9"/>
      <c r="H29" s="9"/>
    </row>
    <row r="30" spans="1:8" ht="24" x14ac:dyDescent="0.2">
      <c r="A30" s="5" t="s">
        <v>83</v>
      </c>
      <c r="B30" s="12">
        <v>0</v>
      </c>
      <c r="C30" s="13" t="e">
        <f t="shared" si="3"/>
        <v>#DIV/0!</v>
      </c>
      <c r="D30" s="12">
        <v>0</v>
      </c>
      <c r="E30" s="18" t="str">
        <f t="shared" si="0"/>
        <v/>
      </c>
      <c r="F30" s="14" t="str">
        <f t="shared" si="1"/>
        <v/>
      </c>
      <c r="G30" s="9"/>
      <c r="H30" s="9"/>
    </row>
    <row r="31" spans="1:8" ht="24" x14ac:dyDescent="0.2">
      <c r="A31" s="5" t="s">
        <v>83</v>
      </c>
      <c r="B31" s="12">
        <v>0</v>
      </c>
      <c r="C31" s="13" t="e">
        <f t="shared" si="3"/>
        <v>#DIV/0!</v>
      </c>
      <c r="D31" s="12">
        <v>0</v>
      </c>
      <c r="E31" s="18" t="str">
        <f t="shared" si="0"/>
        <v/>
      </c>
      <c r="F31" s="14" t="str">
        <f t="shared" si="1"/>
        <v/>
      </c>
      <c r="G31" s="9"/>
      <c r="H31" s="9"/>
    </row>
    <row r="32" spans="1:8" x14ac:dyDescent="0.2">
      <c r="A32" s="4" t="s">
        <v>0</v>
      </c>
      <c r="B32" s="15">
        <f>SUM(B2:B31)</f>
        <v>0</v>
      </c>
      <c r="C32" s="16" t="e">
        <f>SUM(C2:C31)</f>
        <v>#DIV/0!</v>
      </c>
      <c r="D32" s="15"/>
      <c r="E32" s="15">
        <f>ROUNDUP(SUM(E2:E31),0)</f>
        <v>0</v>
      </c>
      <c r="F32" s="15">
        <f>ROUNDUP(SUM(F2:F31),0)</f>
        <v>0</v>
      </c>
      <c r="G32" s="8"/>
      <c r="H32" s="8"/>
    </row>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6"/>
  <dimension ref="A1:AR1"/>
  <sheetViews>
    <sheetView topLeftCell="D1" workbookViewId="0">
      <selection activeCell="D1" sqref="A1:XFD1048576"/>
    </sheetView>
  </sheetViews>
  <sheetFormatPr defaultRowHeight="12.75" x14ac:dyDescent="0.2"/>
  <sheetData>
    <row r="1" spans="1:44" s="298" customFormat="1" ht="15" x14ac:dyDescent="0.2">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c r="AP1" s="297"/>
      <c r="AQ1" s="297"/>
      <c r="AR1" s="297"/>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L54"/>
  <sheetViews>
    <sheetView tabSelected="1" topLeftCell="A46" workbookViewId="0">
      <selection activeCell="G54" sqref="G54"/>
    </sheetView>
  </sheetViews>
  <sheetFormatPr defaultColWidth="20.5703125" defaultRowHeight="21.6" customHeight="1" x14ac:dyDescent="0.2"/>
  <cols>
    <col min="1" max="1" width="3" style="123" customWidth="1"/>
    <col min="2" max="2" width="21.5703125" style="123" customWidth="1"/>
    <col min="3" max="3" width="14.28515625" style="123" customWidth="1"/>
    <col min="4" max="4" width="16" style="123" customWidth="1"/>
    <col min="5" max="5" width="15.85546875" style="123" customWidth="1"/>
    <col min="6" max="6" width="13.7109375" style="123" customWidth="1"/>
    <col min="7" max="7" width="13.28515625" style="123" customWidth="1"/>
    <col min="8" max="8" width="13.5703125" style="123" bestFit="1" customWidth="1"/>
    <col min="9" max="9" width="11.42578125" style="123" customWidth="1"/>
    <col min="10" max="10" width="12.140625" style="123" customWidth="1"/>
    <col min="11" max="11" width="13" style="123" customWidth="1"/>
    <col min="12" max="12" width="12.7109375" style="123" customWidth="1"/>
    <col min="13" max="16384" width="20.5703125" style="123"/>
  </cols>
  <sheetData>
    <row r="1" spans="1:12" ht="18" customHeight="1" x14ac:dyDescent="0.2">
      <c r="B1" s="434" t="s">
        <v>314</v>
      </c>
      <c r="C1" s="434"/>
      <c r="D1" s="434"/>
      <c r="E1" s="434"/>
      <c r="F1" s="434"/>
      <c r="G1" s="434"/>
      <c r="H1" s="434"/>
      <c r="I1" s="434"/>
      <c r="J1" s="434"/>
      <c r="K1" s="434"/>
      <c r="L1" s="434"/>
    </row>
    <row r="2" spans="1:12" ht="12" x14ac:dyDescent="0.2">
      <c r="B2" s="435" t="s">
        <v>505</v>
      </c>
      <c r="C2" s="435"/>
      <c r="D2" s="435"/>
      <c r="E2" s="435"/>
      <c r="F2" s="435"/>
      <c r="G2" s="435"/>
      <c r="H2" s="435"/>
      <c r="I2" s="435"/>
      <c r="J2" s="435"/>
      <c r="K2" s="435"/>
      <c r="L2" s="435"/>
    </row>
    <row r="3" spans="1:12" ht="12" x14ac:dyDescent="0.2">
      <c r="B3" s="435" t="s">
        <v>506</v>
      </c>
      <c r="C3" s="435"/>
      <c r="D3" s="435"/>
      <c r="E3" s="435"/>
      <c r="F3" s="435"/>
      <c r="G3" s="435"/>
      <c r="H3" s="435"/>
      <c r="I3" s="435"/>
      <c r="J3" s="435"/>
      <c r="K3" s="435"/>
      <c r="L3" s="435"/>
    </row>
    <row r="4" spans="1:12" ht="12" x14ac:dyDescent="0.2">
      <c r="B4" s="435" t="s">
        <v>315</v>
      </c>
      <c r="C4" s="435"/>
      <c r="D4" s="435"/>
      <c r="E4" s="435"/>
      <c r="F4" s="435"/>
      <c r="G4" s="435"/>
      <c r="H4" s="435"/>
      <c r="I4" s="435"/>
      <c r="J4" s="435"/>
      <c r="K4" s="435"/>
      <c r="L4" s="435"/>
    </row>
    <row r="5" spans="1:12" ht="19.149999999999999" customHeight="1" x14ac:dyDescent="0.2">
      <c r="B5" s="435" t="s">
        <v>503</v>
      </c>
      <c r="C5" s="435"/>
      <c r="D5" s="435"/>
      <c r="E5" s="435"/>
      <c r="F5" s="435"/>
      <c r="G5" s="435"/>
      <c r="H5" s="435"/>
      <c r="I5" s="435"/>
      <c r="J5" s="435"/>
      <c r="K5" s="435"/>
      <c r="L5" s="435"/>
    </row>
    <row r="6" spans="1:12" ht="12" x14ac:dyDescent="0.2">
      <c r="B6" s="435" t="s">
        <v>504</v>
      </c>
      <c r="C6" s="435"/>
      <c r="D6" s="435"/>
      <c r="E6" s="435"/>
      <c r="F6" s="435"/>
      <c r="G6" s="435"/>
      <c r="H6" s="435"/>
      <c r="I6" s="435"/>
      <c r="J6" s="435"/>
      <c r="K6" s="435"/>
      <c r="L6" s="435"/>
    </row>
    <row r="7" spans="1:12" ht="12" x14ac:dyDescent="0.2">
      <c r="B7" s="124" t="s">
        <v>317</v>
      </c>
      <c r="C7" s="438"/>
      <c r="D7" s="438"/>
      <c r="E7" s="438"/>
      <c r="F7" s="438"/>
      <c r="G7" s="438"/>
      <c r="H7" s="438"/>
      <c r="I7" s="438"/>
      <c r="J7" s="438"/>
      <c r="K7" s="438"/>
      <c r="L7" s="438"/>
    </row>
    <row r="8" spans="1:12" ht="12" x14ac:dyDescent="0.2">
      <c r="B8" s="124" t="s">
        <v>316</v>
      </c>
      <c r="C8" s="436"/>
      <c r="D8" s="437"/>
      <c r="E8" s="124"/>
      <c r="F8" s="124"/>
      <c r="G8" s="124"/>
      <c r="H8" s="124"/>
      <c r="I8" s="124"/>
      <c r="J8" s="124"/>
      <c r="K8" s="124"/>
      <c r="L8" s="124"/>
    </row>
    <row r="9" spans="1:12" ht="12" x14ac:dyDescent="0.2"/>
    <row r="10" spans="1:12" ht="21.6" customHeight="1" x14ac:dyDescent="0.2">
      <c r="A10" s="443" t="s">
        <v>296</v>
      </c>
      <c r="B10" s="443" t="s">
        <v>297</v>
      </c>
      <c r="C10" s="443" t="s">
        <v>298</v>
      </c>
      <c r="D10" s="442" t="s">
        <v>310</v>
      </c>
      <c r="E10" s="442"/>
      <c r="F10" s="442"/>
      <c r="G10" s="442"/>
      <c r="H10" s="443" t="s">
        <v>299</v>
      </c>
      <c r="I10" s="443"/>
      <c r="J10" s="443"/>
      <c r="K10" s="442" t="s">
        <v>311</v>
      </c>
      <c r="L10" s="442" t="s">
        <v>312</v>
      </c>
    </row>
    <row r="11" spans="1:12" s="146" customFormat="1" ht="60" customHeight="1" x14ac:dyDescent="0.2">
      <c r="A11" s="443"/>
      <c r="B11" s="443"/>
      <c r="C11" s="443"/>
      <c r="D11" s="144" t="s">
        <v>300</v>
      </c>
      <c r="E11" s="145" t="s">
        <v>313</v>
      </c>
      <c r="F11" s="145" t="s">
        <v>301</v>
      </c>
      <c r="G11" s="145" t="s">
        <v>302</v>
      </c>
      <c r="H11" s="144" t="s">
        <v>300</v>
      </c>
      <c r="I11" s="144" t="s">
        <v>303</v>
      </c>
      <c r="J11" s="144" t="s">
        <v>304</v>
      </c>
      <c r="K11" s="442"/>
      <c r="L11" s="442"/>
    </row>
    <row r="12" spans="1:12" s="149" customFormat="1" ht="21.6" customHeight="1" x14ac:dyDescent="0.2">
      <c r="A12" s="147">
        <v>0</v>
      </c>
      <c r="B12" s="147">
        <v>1</v>
      </c>
      <c r="C12" s="147">
        <v>2</v>
      </c>
      <c r="D12" s="147" t="s">
        <v>305</v>
      </c>
      <c r="E12" s="147">
        <v>4</v>
      </c>
      <c r="F12" s="148">
        <v>5</v>
      </c>
      <c r="G12" s="148">
        <v>6</v>
      </c>
      <c r="H12" s="148" t="s">
        <v>306</v>
      </c>
      <c r="I12" s="148">
        <v>8</v>
      </c>
      <c r="J12" s="148">
        <v>9</v>
      </c>
      <c r="K12" s="148">
        <v>10</v>
      </c>
      <c r="L12" s="148" t="s">
        <v>307</v>
      </c>
    </row>
    <row r="13" spans="1:12" s="249" customFormat="1" ht="21.6" customHeight="1" x14ac:dyDescent="0.2">
      <c r="A13" s="295">
        <v>1</v>
      </c>
      <c r="B13" s="296">
        <f>'Export SMIS'!F2</f>
        <v>0</v>
      </c>
      <c r="C13" s="150">
        <f>'Export SMIS'!H2</f>
        <v>0</v>
      </c>
      <c r="D13" s="150">
        <f>E13+F13+G13</f>
        <v>0</v>
      </c>
      <c r="E13" s="150">
        <f>'Export SMIS'!AI2</f>
        <v>0</v>
      </c>
      <c r="F13" s="150">
        <f>'Export SMIS'!AL2</f>
        <v>0</v>
      </c>
      <c r="G13" s="150">
        <f>'Export SMIS'!AC2</f>
        <v>0</v>
      </c>
      <c r="H13" s="150">
        <f>I13+J13</f>
        <v>0</v>
      </c>
      <c r="I13" s="150">
        <f>'Export SMIS'!R2</f>
        <v>0</v>
      </c>
      <c r="J13" s="150">
        <f>'Export SMIS'!W2</f>
        <v>0</v>
      </c>
      <c r="K13" s="150">
        <f>'Export SMIS'!X2</f>
        <v>0</v>
      </c>
      <c r="L13" s="150">
        <f>D13+K13</f>
        <v>0</v>
      </c>
    </row>
    <row r="14" spans="1:12" s="249" customFormat="1" ht="21.6" customHeight="1" x14ac:dyDescent="0.2">
      <c r="A14" s="295">
        <v>2</v>
      </c>
      <c r="B14" s="296">
        <f>'Export SMIS'!F3</f>
        <v>0</v>
      </c>
      <c r="C14" s="150">
        <f>'Export SMIS'!H3</f>
        <v>0</v>
      </c>
      <c r="D14" s="150">
        <f t="shared" ref="D14:D52" si="0">E14+F14+G14</f>
        <v>0</v>
      </c>
      <c r="E14" s="150">
        <f>'Export SMIS'!AI3</f>
        <v>0</v>
      </c>
      <c r="F14" s="150">
        <f>'Export SMIS'!AL3</f>
        <v>0</v>
      </c>
      <c r="G14" s="150">
        <f>'Export SMIS'!AC3</f>
        <v>0</v>
      </c>
      <c r="H14" s="150">
        <f t="shared" ref="H14:H52" si="1">I14+J14</f>
        <v>0</v>
      </c>
      <c r="I14" s="150">
        <f>'Export SMIS'!R3</f>
        <v>0</v>
      </c>
      <c r="J14" s="150">
        <f>'Export SMIS'!W3</f>
        <v>0</v>
      </c>
      <c r="K14" s="150">
        <f>'Export SMIS'!X3</f>
        <v>0</v>
      </c>
      <c r="L14" s="150">
        <f t="shared" ref="L14:L52" si="2">D14+K14</f>
        <v>0</v>
      </c>
    </row>
    <row r="15" spans="1:12" s="249" customFormat="1" ht="21.6" customHeight="1" x14ac:dyDescent="0.2">
      <c r="A15" s="295">
        <v>3</v>
      </c>
      <c r="B15" s="296">
        <f>'Export SMIS'!F4</f>
        <v>0</v>
      </c>
      <c r="C15" s="150">
        <f>'Export SMIS'!H4</f>
        <v>0</v>
      </c>
      <c r="D15" s="150">
        <f t="shared" si="0"/>
        <v>0</v>
      </c>
      <c r="E15" s="150">
        <f>'Export SMIS'!AI4</f>
        <v>0</v>
      </c>
      <c r="F15" s="150">
        <f>'Export SMIS'!AL4</f>
        <v>0</v>
      </c>
      <c r="G15" s="150">
        <f>'Export SMIS'!AC4</f>
        <v>0</v>
      </c>
      <c r="H15" s="150">
        <f t="shared" si="1"/>
        <v>0</v>
      </c>
      <c r="I15" s="150">
        <f>'Export SMIS'!R4</f>
        <v>0</v>
      </c>
      <c r="J15" s="150">
        <f>'Export SMIS'!W4</f>
        <v>0</v>
      </c>
      <c r="K15" s="150">
        <f>'Export SMIS'!X4</f>
        <v>0</v>
      </c>
      <c r="L15" s="150">
        <f t="shared" si="2"/>
        <v>0</v>
      </c>
    </row>
    <row r="16" spans="1:12" s="249" customFormat="1" ht="21.6" customHeight="1" x14ac:dyDescent="0.2">
      <c r="A16" s="295">
        <v>4</v>
      </c>
      <c r="B16" s="296">
        <f>'Export SMIS'!F5</f>
        <v>0</v>
      </c>
      <c r="C16" s="150">
        <f>'Export SMIS'!H5</f>
        <v>0</v>
      </c>
      <c r="D16" s="150">
        <f t="shared" si="0"/>
        <v>0</v>
      </c>
      <c r="E16" s="150">
        <f>'Export SMIS'!AI5</f>
        <v>0</v>
      </c>
      <c r="F16" s="150">
        <f>'Export SMIS'!AL5</f>
        <v>0</v>
      </c>
      <c r="G16" s="150">
        <f>'Export SMIS'!AC5</f>
        <v>0</v>
      </c>
      <c r="H16" s="150">
        <f t="shared" si="1"/>
        <v>0</v>
      </c>
      <c r="I16" s="150">
        <f>'Export SMIS'!R5</f>
        <v>0</v>
      </c>
      <c r="J16" s="150">
        <f>'Export SMIS'!W5</f>
        <v>0</v>
      </c>
      <c r="K16" s="150">
        <f>'Export SMIS'!X5</f>
        <v>0</v>
      </c>
      <c r="L16" s="150">
        <f t="shared" si="2"/>
        <v>0</v>
      </c>
    </row>
    <row r="17" spans="1:12" s="249" customFormat="1" ht="21.6" customHeight="1" x14ac:dyDescent="0.2">
      <c r="A17" s="295">
        <v>5</v>
      </c>
      <c r="B17" s="296">
        <f>'Export SMIS'!F6</f>
        <v>0</v>
      </c>
      <c r="C17" s="150">
        <f>'Export SMIS'!H6</f>
        <v>0</v>
      </c>
      <c r="D17" s="150">
        <f t="shared" si="0"/>
        <v>0</v>
      </c>
      <c r="E17" s="150">
        <f>'Export SMIS'!AI6</f>
        <v>0</v>
      </c>
      <c r="F17" s="150">
        <f>'Export SMIS'!AL6</f>
        <v>0</v>
      </c>
      <c r="G17" s="150">
        <f>'Export SMIS'!AC6</f>
        <v>0</v>
      </c>
      <c r="H17" s="150">
        <f t="shared" si="1"/>
        <v>0</v>
      </c>
      <c r="I17" s="150">
        <f>'Export SMIS'!R6</f>
        <v>0</v>
      </c>
      <c r="J17" s="150">
        <f>'Export SMIS'!W6</f>
        <v>0</v>
      </c>
      <c r="K17" s="150">
        <f>'Export SMIS'!X6</f>
        <v>0</v>
      </c>
      <c r="L17" s="150">
        <f t="shared" si="2"/>
        <v>0</v>
      </c>
    </row>
    <row r="18" spans="1:12" s="249" customFormat="1" ht="21.6" customHeight="1" x14ac:dyDescent="0.2">
      <c r="A18" s="295">
        <v>6</v>
      </c>
      <c r="B18" s="296">
        <f>'Export SMIS'!F7</f>
        <v>0</v>
      </c>
      <c r="C18" s="150">
        <f>'Export SMIS'!H7</f>
        <v>0</v>
      </c>
      <c r="D18" s="150">
        <f t="shared" si="0"/>
        <v>0</v>
      </c>
      <c r="E18" s="150">
        <f>'Export SMIS'!AI7</f>
        <v>0</v>
      </c>
      <c r="F18" s="150">
        <f>'Export SMIS'!AL7</f>
        <v>0</v>
      </c>
      <c r="G18" s="150">
        <f>'Export SMIS'!AC7</f>
        <v>0</v>
      </c>
      <c r="H18" s="150">
        <f t="shared" si="1"/>
        <v>0</v>
      </c>
      <c r="I18" s="150">
        <f>'Export SMIS'!R7</f>
        <v>0</v>
      </c>
      <c r="J18" s="150">
        <f>'Export SMIS'!W7</f>
        <v>0</v>
      </c>
      <c r="K18" s="150">
        <f>'Export SMIS'!X7</f>
        <v>0</v>
      </c>
      <c r="L18" s="150">
        <f t="shared" si="2"/>
        <v>0</v>
      </c>
    </row>
    <row r="19" spans="1:12" s="249" customFormat="1" ht="21.6" customHeight="1" x14ac:dyDescent="0.2">
      <c r="A19" s="295">
        <v>7</v>
      </c>
      <c r="B19" s="296">
        <f>'Export SMIS'!F8</f>
        <v>0</v>
      </c>
      <c r="C19" s="150">
        <f>'Export SMIS'!H8</f>
        <v>0</v>
      </c>
      <c r="D19" s="150">
        <f t="shared" si="0"/>
        <v>0</v>
      </c>
      <c r="E19" s="150">
        <f>'Export SMIS'!AI8</f>
        <v>0</v>
      </c>
      <c r="F19" s="150">
        <f>'Export SMIS'!AL8</f>
        <v>0</v>
      </c>
      <c r="G19" s="150">
        <f>'Export SMIS'!AC8</f>
        <v>0</v>
      </c>
      <c r="H19" s="150">
        <f t="shared" si="1"/>
        <v>0</v>
      </c>
      <c r="I19" s="150">
        <f>'Export SMIS'!R8</f>
        <v>0</v>
      </c>
      <c r="J19" s="150">
        <f>'Export SMIS'!W8</f>
        <v>0</v>
      </c>
      <c r="K19" s="150">
        <f>'Export SMIS'!X8</f>
        <v>0</v>
      </c>
      <c r="L19" s="150">
        <f t="shared" si="2"/>
        <v>0</v>
      </c>
    </row>
    <row r="20" spans="1:12" s="249" customFormat="1" ht="21.6" customHeight="1" x14ac:dyDescent="0.2">
      <c r="A20" s="295">
        <v>8</v>
      </c>
      <c r="B20" s="296">
        <f>'Export SMIS'!F9</f>
        <v>0</v>
      </c>
      <c r="C20" s="150">
        <f>'Export SMIS'!H9</f>
        <v>0</v>
      </c>
      <c r="D20" s="150">
        <f t="shared" si="0"/>
        <v>0</v>
      </c>
      <c r="E20" s="150">
        <f>'Export SMIS'!AI9</f>
        <v>0</v>
      </c>
      <c r="F20" s="150">
        <f>'Export SMIS'!AL9</f>
        <v>0</v>
      </c>
      <c r="G20" s="150">
        <f>'Export SMIS'!AC9</f>
        <v>0</v>
      </c>
      <c r="H20" s="150">
        <f t="shared" si="1"/>
        <v>0</v>
      </c>
      <c r="I20" s="150">
        <f>'Export SMIS'!R9</f>
        <v>0</v>
      </c>
      <c r="J20" s="150">
        <f>'Export SMIS'!W9</f>
        <v>0</v>
      </c>
      <c r="K20" s="150">
        <f>'Export SMIS'!X9</f>
        <v>0</v>
      </c>
      <c r="L20" s="150">
        <f t="shared" si="2"/>
        <v>0</v>
      </c>
    </row>
    <row r="21" spans="1:12" s="249" customFormat="1" ht="21.6" customHeight="1" x14ac:dyDescent="0.2">
      <c r="A21" s="295">
        <v>9</v>
      </c>
      <c r="B21" s="296">
        <f>'Export SMIS'!F10</f>
        <v>0</v>
      </c>
      <c r="C21" s="150">
        <f>'Export SMIS'!H10</f>
        <v>0</v>
      </c>
      <c r="D21" s="150">
        <f t="shared" si="0"/>
        <v>0</v>
      </c>
      <c r="E21" s="150">
        <f>'Export SMIS'!AI10</f>
        <v>0</v>
      </c>
      <c r="F21" s="150">
        <f>'Export SMIS'!AL10</f>
        <v>0</v>
      </c>
      <c r="G21" s="150">
        <f>'Export SMIS'!AC10</f>
        <v>0</v>
      </c>
      <c r="H21" s="150">
        <f t="shared" si="1"/>
        <v>0</v>
      </c>
      <c r="I21" s="150">
        <f>'Export SMIS'!R10</f>
        <v>0</v>
      </c>
      <c r="J21" s="150">
        <f>'Export SMIS'!W10</f>
        <v>0</v>
      </c>
      <c r="K21" s="150">
        <f>'Export SMIS'!X10</f>
        <v>0</v>
      </c>
      <c r="L21" s="150">
        <f t="shared" si="2"/>
        <v>0</v>
      </c>
    </row>
    <row r="22" spans="1:12" s="249" customFormat="1" ht="21.6" customHeight="1" x14ac:dyDescent="0.2">
      <c r="A22" s="295">
        <v>10</v>
      </c>
      <c r="B22" s="296">
        <f>'Export SMIS'!F11</f>
        <v>0</v>
      </c>
      <c r="C22" s="150">
        <f>'Export SMIS'!H11</f>
        <v>0</v>
      </c>
      <c r="D22" s="150">
        <f t="shared" si="0"/>
        <v>0</v>
      </c>
      <c r="E22" s="150">
        <f>'Export SMIS'!AI11</f>
        <v>0</v>
      </c>
      <c r="F22" s="150">
        <f>'Export SMIS'!AL11</f>
        <v>0</v>
      </c>
      <c r="G22" s="150">
        <f>'Export SMIS'!AC11</f>
        <v>0</v>
      </c>
      <c r="H22" s="150">
        <f t="shared" si="1"/>
        <v>0</v>
      </c>
      <c r="I22" s="150">
        <f>'Export SMIS'!R11</f>
        <v>0</v>
      </c>
      <c r="J22" s="150">
        <f>'Export SMIS'!W11</f>
        <v>0</v>
      </c>
      <c r="K22" s="150">
        <f>'Export SMIS'!X11</f>
        <v>0</v>
      </c>
      <c r="L22" s="150">
        <f t="shared" si="2"/>
        <v>0</v>
      </c>
    </row>
    <row r="23" spans="1:12" s="249" customFormat="1" ht="21.6" customHeight="1" x14ac:dyDescent="0.2">
      <c r="A23" s="295">
        <v>11</v>
      </c>
      <c r="B23" s="296">
        <f>'Export SMIS'!F12</f>
        <v>0</v>
      </c>
      <c r="C23" s="150">
        <f>'Export SMIS'!H12</f>
        <v>0</v>
      </c>
      <c r="D23" s="150">
        <f t="shared" si="0"/>
        <v>0</v>
      </c>
      <c r="E23" s="150">
        <f>'Export SMIS'!AI12</f>
        <v>0</v>
      </c>
      <c r="F23" s="150">
        <f>'Export SMIS'!AL12</f>
        <v>0</v>
      </c>
      <c r="G23" s="150">
        <f>'Export SMIS'!AC12</f>
        <v>0</v>
      </c>
      <c r="H23" s="150">
        <f t="shared" si="1"/>
        <v>0</v>
      </c>
      <c r="I23" s="150">
        <f>'Export SMIS'!R12</f>
        <v>0</v>
      </c>
      <c r="J23" s="150">
        <f>'Export SMIS'!W12</f>
        <v>0</v>
      </c>
      <c r="K23" s="150">
        <f>'Export SMIS'!X12</f>
        <v>0</v>
      </c>
      <c r="L23" s="150">
        <f t="shared" si="2"/>
        <v>0</v>
      </c>
    </row>
    <row r="24" spans="1:12" s="249" customFormat="1" ht="21.6" customHeight="1" x14ac:dyDescent="0.2">
      <c r="A24" s="295">
        <v>12</v>
      </c>
      <c r="B24" s="296">
        <f>'Export SMIS'!F13</f>
        <v>0</v>
      </c>
      <c r="C24" s="150">
        <f>'Export SMIS'!H13</f>
        <v>0</v>
      </c>
      <c r="D24" s="150">
        <f t="shared" si="0"/>
        <v>0</v>
      </c>
      <c r="E24" s="150">
        <f>'Export SMIS'!AI13</f>
        <v>0</v>
      </c>
      <c r="F24" s="150">
        <f>'Export SMIS'!AL13</f>
        <v>0</v>
      </c>
      <c r="G24" s="150">
        <f>'Export SMIS'!AC13</f>
        <v>0</v>
      </c>
      <c r="H24" s="150">
        <f t="shared" si="1"/>
        <v>0</v>
      </c>
      <c r="I24" s="150">
        <f>'Export SMIS'!R13</f>
        <v>0</v>
      </c>
      <c r="J24" s="150">
        <f>'Export SMIS'!W13</f>
        <v>0</v>
      </c>
      <c r="K24" s="150">
        <f>'Export SMIS'!X13</f>
        <v>0</v>
      </c>
      <c r="L24" s="150">
        <f t="shared" si="2"/>
        <v>0</v>
      </c>
    </row>
    <row r="25" spans="1:12" s="249" customFormat="1" ht="21.6" customHeight="1" x14ac:dyDescent="0.2">
      <c r="A25" s="295">
        <v>13</v>
      </c>
      <c r="B25" s="296">
        <f>'Export SMIS'!F14</f>
        <v>0</v>
      </c>
      <c r="C25" s="150">
        <f>'Export SMIS'!H14</f>
        <v>0</v>
      </c>
      <c r="D25" s="150">
        <f t="shared" si="0"/>
        <v>0</v>
      </c>
      <c r="E25" s="150">
        <f>'Export SMIS'!AI14</f>
        <v>0</v>
      </c>
      <c r="F25" s="150">
        <f>'Export SMIS'!AL14</f>
        <v>0</v>
      </c>
      <c r="G25" s="150">
        <f>'Export SMIS'!AC14</f>
        <v>0</v>
      </c>
      <c r="H25" s="150">
        <f t="shared" si="1"/>
        <v>0</v>
      </c>
      <c r="I25" s="150">
        <f>'Export SMIS'!R14</f>
        <v>0</v>
      </c>
      <c r="J25" s="150">
        <f>'Export SMIS'!W14</f>
        <v>0</v>
      </c>
      <c r="K25" s="150">
        <f>'Export SMIS'!X14</f>
        <v>0</v>
      </c>
      <c r="L25" s="150">
        <f t="shared" si="2"/>
        <v>0</v>
      </c>
    </row>
    <row r="26" spans="1:12" s="249" customFormat="1" ht="21.6" customHeight="1" x14ac:dyDescent="0.2">
      <c r="A26" s="295">
        <v>14</v>
      </c>
      <c r="B26" s="296">
        <f>'Export SMIS'!F15</f>
        <v>0</v>
      </c>
      <c r="C26" s="150">
        <f>'Export SMIS'!H15</f>
        <v>0</v>
      </c>
      <c r="D26" s="150">
        <f t="shared" si="0"/>
        <v>0</v>
      </c>
      <c r="E26" s="150">
        <f>'Export SMIS'!AI15</f>
        <v>0</v>
      </c>
      <c r="F26" s="150">
        <f>'Export SMIS'!AL15</f>
        <v>0</v>
      </c>
      <c r="G26" s="150">
        <f>'Export SMIS'!AC15</f>
        <v>0</v>
      </c>
      <c r="H26" s="150">
        <f t="shared" si="1"/>
        <v>0</v>
      </c>
      <c r="I26" s="150">
        <f>'Export SMIS'!R15</f>
        <v>0</v>
      </c>
      <c r="J26" s="150">
        <f>'Export SMIS'!W15</f>
        <v>0</v>
      </c>
      <c r="K26" s="150">
        <f>'Export SMIS'!X15</f>
        <v>0</v>
      </c>
      <c r="L26" s="150">
        <f t="shared" si="2"/>
        <v>0</v>
      </c>
    </row>
    <row r="27" spans="1:12" s="249" customFormat="1" ht="21.6" customHeight="1" x14ac:dyDescent="0.2">
      <c r="A27" s="295">
        <v>15</v>
      </c>
      <c r="B27" s="296">
        <f>'Export SMIS'!F16</f>
        <v>0</v>
      </c>
      <c r="C27" s="150">
        <f>'Export SMIS'!H16</f>
        <v>0</v>
      </c>
      <c r="D27" s="150">
        <f t="shared" si="0"/>
        <v>0</v>
      </c>
      <c r="E27" s="150">
        <f>'Export SMIS'!AI16</f>
        <v>0</v>
      </c>
      <c r="F27" s="150">
        <f>'Export SMIS'!AL16</f>
        <v>0</v>
      </c>
      <c r="G27" s="150">
        <f>'Export SMIS'!AC16</f>
        <v>0</v>
      </c>
      <c r="H27" s="150">
        <f t="shared" si="1"/>
        <v>0</v>
      </c>
      <c r="I27" s="150">
        <f>'Export SMIS'!R16</f>
        <v>0</v>
      </c>
      <c r="J27" s="150">
        <f>'Export SMIS'!W16</f>
        <v>0</v>
      </c>
      <c r="K27" s="150">
        <f>'Export SMIS'!X16</f>
        <v>0</v>
      </c>
      <c r="L27" s="150">
        <f t="shared" si="2"/>
        <v>0</v>
      </c>
    </row>
    <row r="28" spans="1:12" s="249" customFormat="1" ht="21.6" customHeight="1" x14ac:dyDescent="0.2">
      <c r="A28" s="295">
        <v>16</v>
      </c>
      <c r="B28" s="296">
        <f>'Export SMIS'!F17</f>
        <v>0</v>
      </c>
      <c r="C28" s="150">
        <f>'Export SMIS'!H17</f>
        <v>0</v>
      </c>
      <c r="D28" s="150">
        <f t="shared" si="0"/>
        <v>0</v>
      </c>
      <c r="E28" s="150">
        <f>'Export SMIS'!AI17</f>
        <v>0</v>
      </c>
      <c r="F28" s="150">
        <f>'Export SMIS'!AL17</f>
        <v>0</v>
      </c>
      <c r="G28" s="150">
        <f>'Export SMIS'!AC17</f>
        <v>0</v>
      </c>
      <c r="H28" s="150">
        <f t="shared" si="1"/>
        <v>0</v>
      </c>
      <c r="I28" s="150">
        <f>'Export SMIS'!R17</f>
        <v>0</v>
      </c>
      <c r="J28" s="150">
        <f>'Export SMIS'!W17</f>
        <v>0</v>
      </c>
      <c r="K28" s="150">
        <f>'Export SMIS'!X17</f>
        <v>0</v>
      </c>
      <c r="L28" s="150">
        <f t="shared" si="2"/>
        <v>0</v>
      </c>
    </row>
    <row r="29" spans="1:12" s="249" customFormat="1" ht="21.6" customHeight="1" x14ac:dyDescent="0.2">
      <c r="A29" s="295">
        <v>17</v>
      </c>
      <c r="B29" s="296">
        <f>'Export SMIS'!F18</f>
        <v>0</v>
      </c>
      <c r="C29" s="150">
        <f>'Export SMIS'!H18</f>
        <v>0</v>
      </c>
      <c r="D29" s="150">
        <f t="shared" si="0"/>
        <v>0</v>
      </c>
      <c r="E29" s="150">
        <f>'Export SMIS'!AI18</f>
        <v>0</v>
      </c>
      <c r="F29" s="150">
        <f>'Export SMIS'!AL18</f>
        <v>0</v>
      </c>
      <c r="G29" s="150">
        <f>'Export SMIS'!AC18</f>
        <v>0</v>
      </c>
      <c r="H29" s="150">
        <f t="shared" si="1"/>
        <v>0</v>
      </c>
      <c r="I29" s="150">
        <f>'Export SMIS'!R18</f>
        <v>0</v>
      </c>
      <c r="J29" s="150">
        <f>'Export SMIS'!W18</f>
        <v>0</v>
      </c>
      <c r="K29" s="150">
        <f>'Export SMIS'!X18</f>
        <v>0</v>
      </c>
      <c r="L29" s="150">
        <f t="shared" si="2"/>
        <v>0</v>
      </c>
    </row>
    <row r="30" spans="1:12" s="249" customFormat="1" ht="21.6" customHeight="1" x14ac:dyDescent="0.2">
      <c r="A30" s="295">
        <v>18</v>
      </c>
      <c r="B30" s="296">
        <f>'Export SMIS'!F19</f>
        <v>0</v>
      </c>
      <c r="C30" s="150">
        <f>'Export SMIS'!H19</f>
        <v>0</v>
      </c>
      <c r="D30" s="150">
        <f t="shared" si="0"/>
        <v>0</v>
      </c>
      <c r="E30" s="150">
        <f>'Export SMIS'!AI19</f>
        <v>0</v>
      </c>
      <c r="F30" s="150">
        <f>'Export SMIS'!AL19</f>
        <v>0</v>
      </c>
      <c r="G30" s="150">
        <f>'Export SMIS'!AC19</f>
        <v>0</v>
      </c>
      <c r="H30" s="150">
        <f t="shared" si="1"/>
        <v>0</v>
      </c>
      <c r="I30" s="150">
        <f>'Export SMIS'!R19</f>
        <v>0</v>
      </c>
      <c r="J30" s="150">
        <f>'Export SMIS'!W19</f>
        <v>0</v>
      </c>
      <c r="K30" s="150">
        <f>'Export SMIS'!X19</f>
        <v>0</v>
      </c>
      <c r="L30" s="150">
        <f t="shared" si="2"/>
        <v>0</v>
      </c>
    </row>
    <row r="31" spans="1:12" s="249" customFormat="1" ht="21.6" customHeight="1" x14ac:dyDescent="0.2">
      <c r="A31" s="295">
        <v>19</v>
      </c>
      <c r="B31" s="296">
        <f>'Export SMIS'!F20</f>
        <v>0</v>
      </c>
      <c r="C31" s="150">
        <f>'Export SMIS'!H20</f>
        <v>0</v>
      </c>
      <c r="D31" s="150">
        <f t="shared" si="0"/>
        <v>0</v>
      </c>
      <c r="E31" s="150">
        <f>'Export SMIS'!AI20</f>
        <v>0</v>
      </c>
      <c r="F31" s="150">
        <f>'Export SMIS'!AL20</f>
        <v>0</v>
      </c>
      <c r="G31" s="150">
        <f>'Export SMIS'!AC20</f>
        <v>0</v>
      </c>
      <c r="H31" s="150">
        <f t="shared" si="1"/>
        <v>0</v>
      </c>
      <c r="I31" s="150">
        <f>'Export SMIS'!R20</f>
        <v>0</v>
      </c>
      <c r="J31" s="150">
        <f>'Export SMIS'!W20</f>
        <v>0</v>
      </c>
      <c r="K31" s="150">
        <f>'Export SMIS'!X20</f>
        <v>0</v>
      </c>
      <c r="L31" s="150">
        <f t="shared" si="2"/>
        <v>0</v>
      </c>
    </row>
    <row r="32" spans="1:12" s="249" customFormat="1" ht="21.6" customHeight="1" x14ac:dyDescent="0.2">
      <c r="A32" s="295">
        <v>20</v>
      </c>
      <c r="B32" s="296">
        <f>'Export SMIS'!F21</f>
        <v>0</v>
      </c>
      <c r="C32" s="150">
        <f>'Export SMIS'!H21</f>
        <v>0</v>
      </c>
      <c r="D32" s="150">
        <f t="shared" si="0"/>
        <v>0</v>
      </c>
      <c r="E32" s="150">
        <f>'Export SMIS'!AI21</f>
        <v>0</v>
      </c>
      <c r="F32" s="150">
        <f>'Export SMIS'!AL21</f>
        <v>0</v>
      </c>
      <c r="G32" s="150">
        <f>'Export SMIS'!AC21</f>
        <v>0</v>
      </c>
      <c r="H32" s="150">
        <f t="shared" si="1"/>
        <v>0</v>
      </c>
      <c r="I32" s="150">
        <f>'Export SMIS'!R21</f>
        <v>0</v>
      </c>
      <c r="J32" s="150">
        <f>'Export SMIS'!W21</f>
        <v>0</v>
      </c>
      <c r="K32" s="150">
        <f>'Export SMIS'!X21</f>
        <v>0</v>
      </c>
      <c r="L32" s="150">
        <f t="shared" si="2"/>
        <v>0</v>
      </c>
    </row>
    <row r="33" spans="1:12" s="249" customFormat="1" ht="21.6" customHeight="1" x14ac:dyDescent="0.2">
      <c r="A33" s="295">
        <v>21</v>
      </c>
      <c r="B33" s="296">
        <f>'Export SMIS'!F22</f>
        <v>0</v>
      </c>
      <c r="C33" s="150">
        <f>'Export SMIS'!H22</f>
        <v>0</v>
      </c>
      <c r="D33" s="150">
        <f t="shared" si="0"/>
        <v>0</v>
      </c>
      <c r="E33" s="150">
        <f>'Export SMIS'!AI22</f>
        <v>0</v>
      </c>
      <c r="F33" s="150">
        <f>'Export SMIS'!AL22</f>
        <v>0</v>
      </c>
      <c r="G33" s="150">
        <f>'Export SMIS'!AC22</f>
        <v>0</v>
      </c>
      <c r="H33" s="150">
        <f t="shared" si="1"/>
        <v>0</v>
      </c>
      <c r="I33" s="150">
        <f>'Export SMIS'!R22</f>
        <v>0</v>
      </c>
      <c r="J33" s="150">
        <f>'Export SMIS'!W22</f>
        <v>0</v>
      </c>
      <c r="K33" s="150">
        <f>'Export SMIS'!X22</f>
        <v>0</v>
      </c>
      <c r="L33" s="150">
        <f t="shared" si="2"/>
        <v>0</v>
      </c>
    </row>
    <row r="34" spans="1:12" s="249" customFormat="1" ht="21.6" customHeight="1" x14ac:dyDescent="0.2">
      <c r="A34" s="295">
        <v>22</v>
      </c>
      <c r="B34" s="296">
        <f>'Export SMIS'!F23</f>
        <v>0</v>
      </c>
      <c r="C34" s="150">
        <f>'Export SMIS'!H23</f>
        <v>0</v>
      </c>
      <c r="D34" s="150">
        <f t="shared" si="0"/>
        <v>0</v>
      </c>
      <c r="E34" s="150">
        <f>'Export SMIS'!AI23</f>
        <v>0</v>
      </c>
      <c r="F34" s="150">
        <f>'Export SMIS'!AL23</f>
        <v>0</v>
      </c>
      <c r="G34" s="150">
        <f>'Export SMIS'!AC23</f>
        <v>0</v>
      </c>
      <c r="H34" s="150">
        <f t="shared" si="1"/>
        <v>0</v>
      </c>
      <c r="I34" s="150">
        <f>'Export SMIS'!R23</f>
        <v>0</v>
      </c>
      <c r="J34" s="150">
        <f>'Export SMIS'!W23</f>
        <v>0</v>
      </c>
      <c r="K34" s="150">
        <f>'Export SMIS'!X23</f>
        <v>0</v>
      </c>
      <c r="L34" s="150">
        <f t="shared" si="2"/>
        <v>0</v>
      </c>
    </row>
    <row r="35" spans="1:12" s="249" customFormat="1" ht="21.6" customHeight="1" x14ac:dyDescent="0.2">
      <c r="A35" s="295">
        <v>23</v>
      </c>
      <c r="B35" s="296">
        <f>'Export SMIS'!F24</f>
        <v>0</v>
      </c>
      <c r="C35" s="150">
        <f>'Export SMIS'!H24</f>
        <v>0</v>
      </c>
      <c r="D35" s="150">
        <f t="shared" si="0"/>
        <v>0</v>
      </c>
      <c r="E35" s="150">
        <f>'Export SMIS'!AI24</f>
        <v>0</v>
      </c>
      <c r="F35" s="150">
        <f>'Export SMIS'!AL24</f>
        <v>0</v>
      </c>
      <c r="G35" s="150">
        <f>'Export SMIS'!AC24</f>
        <v>0</v>
      </c>
      <c r="H35" s="150">
        <f t="shared" si="1"/>
        <v>0</v>
      </c>
      <c r="I35" s="150">
        <f>'Export SMIS'!R24</f>
        <v>0</v>
      </c>
      <c r="J35" s="150">
        <f>'Export SMIS'!W24</f>
        <v>0</v>
      </c>
      <c r="K35" s="150">
        <f>'Export SMIS'!X24</f>
        <v>0</v>
      </c>
      <c r="L35" s="150">
        <f t="shared" si="2"/>
        <v>0</v>
      </c>
    </row>
    <row r="36" spans="1:12" s="249" customFormat="1" ht="21.6" customHeight="1" x14ac:dyDescent="0.2">
      <c r="A36" s="295">
        <v>24</v>
      </c>
      <c r="B36" s="296">
        <f>'Export SMIS'!F25</f>
        <v>0</v>
      </c>
      <c r="C36" s="150">
        <f>'Export SMIS'!H25</f>
        <v>0</v>
      </c>
      <c r="D36" s="150">
        <f t="shared" si="0"/>
        <v>0</v>
      </c>
      <c r="E36" s="150">
        <f>'Export SMIS'!AI25</f>
        <v>0</v>
      </c>
      <c r="F36" s="150">
        <f>'Export SMIS'!AL25</f>
        <v>0</v>
      </c>
      <c r="G36" s="150">
        <f>'Export SMIS'!AC25</f>
        <v>0</v>
      </c>
      <c r="H36" s="150">
        <f t="shared" si="1"/>
        <v>0</v>
      </c>
      <c r="I36" s="150">
        <f>'Export SMIS'!R25</f>
        <v>0</v>
      </c>
      <c r="J36" s="150">
        <f>'Export SMIS'!W25</f>
        <v>0</v>
      </c>
      <c r="K36" s="150">
        <f>'Export SMIS'!X25</f>
        <v>0</v>
      </c>
      <c r="L36" s="150">
        <f t="shared" si="2"/>
        <v>0</v>
      </c>
    </row>
    <row r="37" spans="1:12" s="249" customFormat="1" ht="21.6" customHeight="1" x14ac:dyDescent="0.2">
      <c r="A37" s="295">
        <v>25</v>
      </c>
      <c r="B37" s="296">
        <f>'Export SMIS'!F26</f>
        <v>0</v>
      </c>
      <c r="C37" s="150">
        <f>'Export SMIS'!H26</f>
        <v>0</v>
      </c>
      <c r="D37" s="150">
        <f t="shared" si="0"/>
        <v>0</v>
      </c>
      <c r="E37" s="150">
        <f>'Export SMIS'!AI26</f>
        <v>0</v>
      </c>
      <c r="F37" s="150">
        <f>'Export SMIS'!AL26</f>
        <v>0</v>
      </c>
      <c r="G37" s="150">
        <f>'Export SMIS'!AC26</f>
        <v>0</v>
      </c>
      <c r="H37" s="150">
        <f t="shared" si="1"/>
        <v>0</v>
      </c>
      <c r="I37" s="150">
        <f>'Export SMIS'!R26</f>
        <v>0</v>
      </c>
      <c r="J37" s="150">
        <f>'Export SMIS'!W26</f>
        <v>0</v>
      </c>
      <c r="K37" s="150">
        <f>'Export SMIS'!X26</f>
        <v>0</v>
      </c>
      <c r="L37" s="150">
        <f t="shared" si="2"/>
        <v>0</v>
      </c>
    </row>
    <row r="38" spans="1:12" s="249" customFormat="1" ht="21.6" customHeight="1" x14ac:dyDescent="0.2">
      <c r="A38" s="295">
        <v>26</v>
      </c>
      <c r="B38" s="296">
        <f>'Export SMIS'!F27</f>
        <v>0</v>
      </c>
      <c r="C38" s="150">
        <f>'Export SMIS'!H27</f>
        <v>0</v>
      </c>
      <c r="D38" s="150">
        <f t="shared" si="0"/>
        <v>0</v>
      </c>
      <c r="E38" s="150">
        <f>'Export SMIS'!AI27</f>
        <v>0</v>
      </c>
      <c r="F38" s="150">
        <f>'Export SMIS'!AL27</f>
        <v>0</v>
      </c>
      <c r="G38" s="150">
        <f>'Export SMIS'!AC27</f>
        <v>0</v>
      </c>
      <c r="H38" s="150">
        <f t="shared" si="1"/>
        <v>0</v>
      </c>
      <c r="I38" s="150">
        <f>'Export SMIS'!R27</f>
        <v>0</v>
      </c>
      <c r="J38" s="150">
        <f>'Export SMIS'!W27</f>
        <v>0</v>
      </c>
      <c r="K38" s="150">
        <f>'Export SMIS'!X27</f>
        <v>0</v>
      </c>
      <c r="L38" s="150">
        <f t="shared" si="2"/>
        <v>0</v>
      </c>
    </row>
    <row r="39" spans="1:12" s="249" customFormat="1" ht="21.6" customHeight="1" x14ac:dyDescent="0.2">
      <c r="A39" s="295">
        <v>27</v>
      </c>
      <c r="B39" s="296">
        <f>'Export SMIS'!F28</f>
        <v>0</v>
      </c>
      <c r="C39" s="150">
        <f>'Export SMIS'!H28</f>
        <v>0</v>
      </c>
      <c r="D39" s="150">
        <f t="shared" si="0"/>
        <v>0</v>
      </c>
      <c r="E39" s="150">
        <f>'Export SMIS'!AI28</f>
        <v>0</v>
      </c>
      <c r="F39" s="150">
        <f>'Export SMIS'!AL28</f>
        <v>0</v>
      </c>
      <c r="G39" s="150">
        <f>'Export SMIS'!AC28</f>
        <v>0</v>
      </c>
      <c r="H39" s="150">
        <f t="shared" si="1"/>
        <v>0</v>
      </c>
      <c r="I39" s="150">
        <f>'Export SMIS'!R28</f>
        <v>0</v>
      </c>
      <c r="J39" s="150">
        <f>'Export SMIS'!W28</f>
        <v>0</v>
      </c>
      <c r="K39" s="150">
        <f>'Export SMIS'!X28</f>
        <v>0</v>
      </c>
      <c r="L39" s="150">
        <f t="shared" si="2"/>
        <v>0</v>
      </c>
    </row>
    <row r="40" spans="1:12" s="249" customFormat="1" ht="21.6" customHeight="1" x14ac:dyDescent="0.2">
      <c r="A40" s="295">
        <v>28</v>
      </c>
      <c r="B40" s="296">
        <f>'Export SMIS'!F29</f>
        <v>0</v>
      </c>
      <c r="C40" s="150">
        <f>'Export SMIS'!H29</f>
        <v>0</v>
      </c>
      <c r="D40" s="150">
        <f t="shared" si="0"/>
        <v>0</v>
      </c>
      <c r="E40" s="150">
        <f>'Export SMIS'!AI29</f>
        <v>0</v>
      </c>
      <c r="F40" s="150">
        <f>'Export SMIS'!AL29</f>
        <v>0</v>
      </c>
      <c r="G40" s="150">
        <f>'Export SMIS'!AC29</f>
        <v>0</v>
      </c>
      <c r="H40" s="150">
        <f t="shared" si="1"/>
        <v>0</v>
      </c>
      <c r="I40" s="150">
        <f>'Export SMIS'!R29</f>
        <v>0</v>
      </c>
      <c r="J40" s="150">
        <f>'Export SMIS'!W29</f>
        <v>0</v>
      </c>
      <c r="K40" s="150">
        <f>'Export SMIS'!X29</f>
        <v>0</v>
      </c>
      <c r="L40" s="150">
        <f t="shared" si="2"/>
        <v>0</v>
      </c>
    </row>
    <row r="41" spans="1:12" s="249" customFormat="1" ht="21.6" customHeight="1" x14ac:dyDescent="0.2">
      <c r="A41" s="295">
        <v>29</v>
      </c>
      <c r="B41" s="296">
        <f>'Export SMIS'!F30</f>
        <v>0</v>
      </c>
      <c r="C41" s="150">
        <f>'Export SMIS'!H30</f>
        <v>0</v>
      </c>
      <c r="D41" s="150">
        <f t="shared" si="0"/>
        <v>0</v>
      </c>
      <c r="E41" s="150">
        <f>'Export SMIS'!AI30</f>
        <v>0</v>
      </c>
      <c r="F41" s="150">
        <f>'Export SMIS'!AL30</f>
        <v>0</v>
      </c>
      <c r="G41" s="150">
        <f>'Export SMIS'!AC30</f>
        <v>0</v>
      </c>
      <c r="H41" s="150">
        <f t="shared" si="1"/>
        <v>0</v>
      </c>
      <c r="I41" s="150">
        <f>'Export SMIS'!R30</f>
        <v>0</v>
      </c>
      <c r="J41" s="150">
        <f>'Export SMIS'!W30</f>
        <v>0</v>
      </c>
      <c r="K41" s="150">
        <f>'Export SMIS'!X30</f>
        <v>0</v>
      </c>
      <c r="L41" s="150">
        <f t="shared" si="2"/>
        <v>0</v>
      </c>
    </row>
    <row r="42" spans="1:12" s="249" customFormat="1" ht="21.6" customHeight="1" x14ac:dyDescent="0.2">
      <c r="A42" s="295">
        <v>30</v>
      </c>
      <c r="B42" s="296">
        <f>'Export SMIS'!F31</f>
        <v>0</v>
      </c>
      <c r="C42" s="150">
        <f>'Export SMIS'!H31</f>
        <v>0</v>
      </c>
      <c r="D42" s="150">
        <f t="shared" si="0"/>
        <v>0</v>
      </c>
      <c r="E42" s="150">
        <f>'Export SMIS'!AI31</f>
        <v>0</v>
      </c>
      <c r="F42" s="150">
        <f>'Export SMIS'!AL31</f>
        <v>0</v>
      </c>
      <c r="G42" s="150">
        <f>'Export SMIS'!AC31</f>
        <v>0</v>
      </c>
      <c r="H42" s="150">
        <f t="shared" si="1"/>
        <v>0</v>
      </c>
      <c r="I42" s="150">
        <f>'Export SMIS'!R31</f>
        <v>0</v>
      </c>
      <c r="J42" s="150">
        <f>'Export SMIS'!W31</f>
        <v>0</v>
      </c>
      <c r="K42" s="150">
        <f>'Export SMIS'!X31</f>
        <v>0</v>
      </c>
      <c r="L42" s="150">
        <f t="shared" si="2"/>
        <v>0</v>
      </c>
    </row>
    <row r="43" spans="1:12" s="249" customFormat="1" ht="21.6" customHeight="1" x14ac:dyDescent="0.2">
      <c r="A43" s="295">
        <v>31</v>
      </c>
      <c r="B43" s="296">
        <f>'Export SMIS'!F32</f>
        <v>0</v>
      </c>
      <c r="C43" s="150">
        <f>'Export SMIS'!H32</f>
        <v>0</v>
      </c>
      <c r="D43" s="150">
        <f t="shared" si="0"/>
        <v>0</v>
      </c>
      <c r="E43" s="150">
        <f>'Export SMIS'!AI32</f>
        <v>0</v>
      </c>
      <c r="F43" s="150">
        <f>'Export SMIS'!AL32</f>
        <v>0</v>
      </c>
      <c r="G43" s="150">
        <f>'Export SMIS'!AC32</f>
        <v>0</v>
      </c>
      <c r="H43" s="150">
        <f t="shared" si="1"/>
        <v>0</v>
      </c>
      <c r="I43" s="150">
        <f>'Export SMIS'!R32</f>
        <v>0</v>
      </c>
      <c r="J43" s="150">
        <f>'Export SMIS'!W32</f>
        <v>0</v>
      </c>
      <c r="K43" s="150">
        <f>'Export SMIS'!X32</f>
        <v>0</v>
      </c>
      <c r="L43" s="150">
        <f t="shared" si="2"/>
        <v>0</v>
      </c>
    </row>
    <row r="44" spans="1:12" s="249" customFormat="1" ht="21.6" customHeight="1" x14ac:dyDescent="0.2">
      <c r="A44" s="295">
        <v>32</v>
      </c>
      <c r="B44" s="296">
        <f>'Export SMIS'!F33</f>
        <v>0</v>
      </c>
      <c r="C44" s="150">
        <f>'Export SMIS'!H33</f>
        <v>0</v>
      </c>
      <c r="D44" s="150">
        <f t="shared" si="0"/>
        <v>0</v>
      </c>
      <c r="E44" s="150">
        <f>'Export SMIS'!AI33</f>
        <v>0</v>
      </c>
      <c r="F44" s="150">
        <f>'Export SMIS'!AL33</f>
        <v>0</v>
      </c>
      <c r="G44" s="150">
        <f>'Export SMIS'!AC33</f>
        <v>0</v>
      </c>
      <c r="H44" s="150">
        <f t="shared" si="1"/>
        <v>0</v>
      </c>
      <c r="I44" s="150">
        <f>'Export SMIS'!R33</f>
        <v>0</v>
      </c>
      <c r="J44" s="150">
        <f>'Export SMIS'!W33</f>
        <v>0</v>
      </c>
      <c r="K44" s="150">
        <f>'Export SMIS'!X33</f>
        <v>0</v>
      </c>
      <c r="L44" s="150">
        <f t="shared" si="2"/>
        <v>0</v>
      </c>
    </row>
    <row r="45" spans="1:12" s="249" customFormat="1" ht="21.6" customHeight="1" x14ac:dyDescent="0.2">
      <c r="A45" s="295">
        <v>33</v>
      </c>
      <c r="B45" s="296">
        <f>'Export SMIS'!F34</f>
        <v>0</v>
      </c>
      <c r="C45" s="150">
        <f>'Export SMIS'!H34</f>
        <v>0</v>
      </c>
      <c r="D45" s="150">
        <f t="shared" si="0"/>
        <v>0</v>
      </c>
      <c r="E45" s="150">
        <f>'Export SMIS'!AI34</f>
        <v>0</v>
      </c>
      <c r="F45" s="150">
        <f>'Export SMIS'!AL34</f>
        <v>0</v>
      </c>
      <c r="G45" s="150">
        <f>'Export SMIS'!AC34</f>
        <v>0</v>
      </c>
      <c r="H45" s="150">
        <f t="shared" si="1"/>
        <v>0</v>
      </c>
      <c r="I45" s="150">
        <f>'Export SMIS'!R34</f>
        <v>0</v>
      </c>
      <c r="J45" s="150">
        <f>'Export SMIS'!W34</f>
        <v>0</v>
      </c>
      <c r="K45" s="150">
        <f>'Export SMIS'!X34</f>
        <v>0</v>
      </c>
      <c r="L45" s="150">
        <f t="shared" si="2"/>
        <v>0</v>
      </c>
    </row>
    <row r="46" spans="1:12" s="249" customFormat="1" ht="21.6" customHeight="1" x14ac:dyDescent="0.2">
      <c r="A46" s="295">
        <v>34</v>
      </c>
      <c r="B46" s="296">
        <f>'Export SMIS'!F35</f>
        <v>0</v>
      </c>
      <c r="C46" s="150">
        <f>'Export SMIS'!H35</f>
        <v>0</v>
      </c>
      <c r="D46" s="150">
        <f t="shared" si="0"/>
        <v>0</v>
      </c>
      <c r="E46" s="150">
        <f>'Export SMIS'!AI35</f>
        <v>0</v>
      </c>
      <c r="F46" s="150">
        <f>'Export SMIS'!AL35</f>
        <v>0</v>
      </c>
      <c r="G46" s="150">
        <f>'Export SMIS'!AC35</f>
        <v>0</v>
      </c>
      <c r="H46" s="150">
        <f t="shared" si="1"/>
        <v>0</v>
      </c>
      <c r="I46" s="150">
        <f>'Export SMIS'!R35</f>
        <v>0</v>
      </c>
      <c r="J46" s="150">
        <f>'Export SMIS'!W35</f>
        <v>0</v>
      </c>
      <c r="K46" s="150">
        <f>'Export SMIS'!X35</f>
        <v>0</v>
      </c>
      <c r="L46" s="150">
        <f t="shared" si="2"/>
        <v>0</v>
      </c>
    </row>
    <row r="47" spans="1:12" s="249" customFormat="1" ht="21.6" customHeight="1" x14ac:dyDescent="0.2">
      <c r="A47" s="295">
        <v>35</v>
      </c>
      <c r="B47" s="296">
        <f>'Export SMIS'!F36</f>
        <v>0</v>
      </c>
      <c r="C47" s="150">
        <f>'Export SMIS'!H36</f>
        <v>0</v>
      </c>
      <c r="D47" s="150">
        <f t="shared" si="0"/>
        <v>0</v>
      </c>
      <c r="E47" s="150">
        <f>'Export SMIS'!AI36</f>
        <v>0</v>
      </c>
      <c r="F47" s="150">
        <f>'Export SMIS'!AL36</f>
        <v>0</v>
      </c>
      <c r="G47" s="150">
        <f>'Export SMIS'!AC36</f>
        <v>0</v>
      </c>
      <c r="H47" s="150">
        <f t="shared" si="1"/>
        <v>0</v>
      </c>
      <c r="I47" s="150">
        <f>'Export SMIS'!R36</f>
        <v>0</v>
      </c>
      <c r="J47" s="150">
        <f>'Export SMIS'!W36</f>
        <v>0</v>
      </c>
      <c r="K47" s="150">
        <f>'Export SMIS'!X36</f>
        <v>0</v>
      </c>
      <c r="L47" s="150">
        <f t="shared" si="2"/>
        <v>0</v>
      </c>
    </row>
    <row r="48" spans="1:12" s="249" customFormat="1" ht="21.6" customHeight="1" x14ac:dyDescent="0.2">
      <c r="A48" s="295">
        <v>36</v>
      </c>
      <c r="B48" s="296">
        <f>'Export SMIS'!F37</f>
        <v>0</v>
      </c>
      <c r="C48" s="150">
        <f>'Export SMIS'!H37</f>
        <v>0</v>
      </c>
      <c r="D48" s="150">
        <f t="shared" si="0"/>
        <v>0</v>
      </c>
      <c r="E48" s="150">
        <f>'Export SMIS'!AI37</f>
        <v>0</v>
      </c>
      <c r="F48" s="150">
        <f>'Export SMIS'!AL37</f>
        <v>0</v>
      </c>
      <c r="G48" s="150">
        <f>'Export SMIS'!AC37</f>
        <v>0</v>
      </c>
      <c r="H48" s="150">
        <f t="shared" si="1"/>
        <v>0</v>
      </c>
      <c r="I48" s="150">
        <f>'Export SMIS'!R37</f>
        <v>0</v>
      </c>
      <c r="J48" s="150">
        <f>'Export SMIS'!W37</f>
        <v>0</v>
      </c>
      <c r="K48" s="150">
        <f>'Export SMIS'!X37</f>
        <v>0</v>
      </c>
      <c r="L48" s="150">
        <f t="shared" si="2"/>
        <v>0</v>
      </c>
    </row>
    <row r="49" spans="1:12" s="249" customFormat="1" ht="21.6" customHeight="1" x14ac:dyDescent="0.2">
      <c r="A49" s="295">
        <v>37</v>
      </c>
      <c r="B49" s="296">
        <f>'Export SMIS'!F38</f>
        <v>0</v>
      </c>
      <c r="C49" s="150">
        <f>'Export SMIS'!H38</f>
        <v>0</v>
      </c>
      <c r="D49" s="150">
        <f t="shared" si="0"/>
        <v>0</v>
      </c>
      <c r="E49" s="150">
        <f>'Export SMIS'!AI38</f>
        <v>0</v>
      </c>
      <c r="F49" s="150">
        <f>'Export SMIS'!AL38</f>
        <v>0</v>
      </c>
      <c r="G49" s="150">
        <f>'Export SMIS'!AC38</f>
        <v>0</v>
      </c>
      <c r="H49" s="150">
        <f t="shared" si="1"/>
        <v>0</v>
      </c>
      <c r="I49" s="150">
        <f>'Export SMIS'!R38</f>
        <v>0</v>
      </c>
      <c r="J49" s="150">
        <f>'Export SMIS'!W38</f>
        <v>0</v>
      </c>
      <c r="K49" s="150">
        <f>'Export SMIS'!X38</f>
        <v>0</v>
      </c>
      <c r="L49" s="150">
        <f t="shared" si="2"/>
        <v>0</v>
      </c>
    </row>
    <row r="50" spans="1:12" s="249" customFormat="1" ht="21.6" customHeight="1" x14ac:dyDescent="0.2">
      <c r="A50" s="295">
        <v>38</v>
      </c>
      <c r="B50" s="296">
        <f>'Export SMIS'!F39</f>
        <v>0</v>
      </c>
      <c r="C50" s="150">
        <f>'Export SMIS'!H39</f>
        <v>0</v>
      </c>
      <c r="D50" s="150">
        <f t="shared" si="0"/>
        <v>0</v>
      </c>
      <c r="E50" s="150">
        <f>'Export SMIS'!AI39</f>
        <v>0</v>
      </c>
      <c r="F50" s="150">
        <f>'Export SMIS'!AL39</f>
        <v>0</v>
      </c>
      <c r="G50" s="150">
        <f>'Export SMIS'!AC39</f>
        <v>0</v>
      </c>
      <c r="H50" s="150">
        <f t="shared" si="1"/>
        <v>0</v>
      </c>
      <c r="I50" s="150">
        <f>'Export SMIS'!R39</f>
        <v>0</v>
      </c>
      <c r="J50" s="150">
        <f>'Export SMIS'!W39</f>
        <v>0</v>
      </c>
      <c r="K50" s="150">
        <f>'Export SMIS'!X39</f>
        <v>0</v>
      </c>
      <c r="L50" s="150">
        <f t="shared" si="2"/>
        <v>0</v>
      </c>
    </row>
    <row r="51" spans="1:12" s="249" customFormat="1" ht="21.6" customHeight="1" x14ac:dyDescent="0.2">
      <c r="A51" s="295">
        <v>39</v>
      </c>
      <c r="B51" s="296">
        <f>'Export SMIS'!F40</f>
        <v>0</v>
      </c>
      <c r="C51" s="150">
        <f>'Export SMIS'!H40</f>
        <v>0</v>
      </c>
      <c r="D51" s="150">
        <f t="shared" si="0"/>
        <v>0</v>
      </c>
      <c r="E51" s="150">
        <f>'Export SMIS'!AI40</f>
        <v>0</v>
      </c>
      <c r="F51" s="150">
        <f>'Export SMIS'!AL40</f>
        <v>0</v>
      </c>
      <c r="G51" s="150">
        <f>'Export SMIS'!AC40</f>
        <v>0</v>
      </c>
      <c r="H51" s="150">
        <f t="shared" si="1"/>
        <v>0</v>
      </c>
      <c r="I51" s="150">
        <f>'Export SMIS'!R40</f>
        <v>0</v>
      </c>
      <c r="J51" s="150">
        <f>'Export SMIS'!W40</f>
        <v>0</v>
      </c>
      <c r="K51" s="150">
        <f>'Export SMIS'!X40</f>
        <v>0</v>
      </c>
      <c r="L51" s="150">
        <f t="shared" si="2"/>
        <v>0</v>
      </c>
    </row>
    <row r="52" spans="1:12" s="249" customFormat="1" ht="21.6" customHeight="1" x14ac:dyDescent="0.2">
      <c r="A52" s="295">
        <v>40</v>
      </c>
      <c r="B52" s="296">
        <f>'Export SMIS'!F41</f>
        <v>0</v>
      </c>
      <c r="C52" s="150">
        <f>'Export SMIS'!H41</f>
        <v>0</v>
      </c>
      <c r="D52" s="150">
        <f t="shared" si="0"/>
        <v>0</v>
      </c>
      <c r="E52" s="150">
        <f>'Export SMIS'!AI41</f>
        <v>0</v>
      </c>
      <c r="F52" s="150">
        <f>'Export SMIS'!AL41</f>
        <v>0</v>
      </c>
      <c r="G52" s="150">
        <f>'Export SMIS'!AC41</f>
        <v>0</v>
      </c>
      <c r="H52" s="150">
        <f t="shared" si="1"/>
        <v>0</v>
      </c>
      <c r="I52" s="150">
        <f>'Export SMIS'!R41</f>
        <v>0</v>
      </c>
      <c r="J52" s="150">
        <f>'Export SMIS'!W41</f>
        <v>0</v>
      </c>
      <c r="K52" s="150">
        <f>'Export SMIS'!X41</f>
        <v>0</v>
      </c>
      <c r="L52" s="150">
        <f t="shared" si="2"/>
        <v>0</v>
      </c>
    </row>
    <row r="53" spans="1:12" s="249" customFormat="1" ht="21.6" customHeight="1" x14ac:dyDescent="0.2">
      <c r="A53" s="439" t="s">
        <v>0</v>
      </c>
      <c r="B53" s="440"/>
      <c r="C53" s="441"/>
      <c r="D53" s="118">
        <f>SUM(D13:D52)</f>
        <v>0</v>
      </c>
      <c r="E53" s="118">
        <f t="shared" ref="E53:L53" si="3">SUM(E13:E52)</f>
        <v>0</v>
      </c>
      <c r="F53" s="118">
        <f t="shared" si="3"/>
        <v>0</v>
      </c>
      <c r="G53" s="118">
        <f>SUM(G13:G52)</f>
        <v>0</v>
      </c>
      <c r="H53" s="118">
        <f t="shared" si="3"/>
        <v>0</v>
      </c>
      <c r="I53" s="118">
        <f t="shared" si="3"/>
        <v>0</v>
      </c>
      <c r="J53" s="118">
        <f t="shared" si="3"/>
        <v>0</v>
      </c>
      <c r="K53" s="118">
        <f t="shared" si="3"/>
        <v>0</v>
      </c>
      <c r="L53" s="118">
        <f t="shared" si="3"/>
        <v>0</v>
      </c>
    </row>
    <row r="54" spans="1:12" s="249" customFormat="1" ht="17.45" customHeight="1" x14ac:dyDescent="0.2">
      <c r="D54" s="90" t="str">
        <f>IF(D53=Buget_cerere!E83,"OK","ERROR")</f>
        <v>OK</v>
      </c>
      <c r="E54" s="444" t="str">
        <f>IF(E53+F53=ROUND(Buget_cerere!C93,2),"OK","ERROR")</f>
        <v>OK</v>
      </c>
      <c r="F54" s="445"/>
      <c r="G54" s="90" t="str">
        <f>IF(G53=ROUND(Buget_cerere!C90-Buget_cerere!C92,2),"OK","ERROR")</f>
        <v>OK</v>
      </c>
      <c r="H54" s="90" t="str">
        <f>IF(H53=Buget_cerere!D83+Buget_cerere!G83,"OK","ERROR")</f>
        <v>OK</v>
      </c>
      <c r="I54" s="90" t="str">
        <f>IF(I53=Buget_cerere!D83,"OK","ERROR")</f>
        <v>OK</v>
      </c>
      <c r="J54" s="90" t="str">
        <f>IF(J53=Buget_cerere!G83,"OK","ERROR")</f>
        <v>OK</v>
      </c>
      <c r="K54" s="90" t="str">
        <f>IF(K53=Buget_cerere!H83,"OK","ERROR")</f>
        <v>OK</v>
      </c>
      <c r="L54" s="90" t="str">
        <f>IF(L53=Buget_cerere!I83,"OK","ERROR")</f>
        <v>OK</v>
      </c>
    </row>
  </sheetData>
  <sheetProtection algorithmName="SHA-512" hashValue="wpWEysko9Z/5vDhdePeHj5LPrITfswlfR/1ugdD8xbFpW/VB/MCHeIm41p1QK0FC7XHEDKKDp6w/ro1nmSEOjA==" saltValue="cLhn41wHVGli9mUr2Jx5xw==" spinCount="100000" sheet="1" objects="1" scenarios="1"/>
  <mergeCells count="17">
    <mergeCell ref="E54:F54"/>
    <mergeCell ref="B1:L1"/>
    <mergeCell ref="B6:L6"/>
    <mergeCell ref="C8:D8"/>
    <mergeCell ref="C7:L7"/>
    <mergeCell ref="A53:C53"/>
    <mergeCell ref="B3:L3"/>
    <mergeCell ref="B2:L2"/>
    <mergeCell ref="B4:L4"/>
    <mergeCell ref="B5:L5"/>
    <mergeCell ref="L10:L11"/>
    <mergeCell ref="A10:A11"/>
    <mergeCell ref="B10:B11"/>
    <mergeCell ref="C10:C11"/>
    <mergeCell ref="D10:G10"/>
    <mergeCell ref="H10:J10"/>
    <mergeCell ref="K10:K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8"/>
  <dimension ref="A1:B135"/>
  <sheetViews>
    <sheetView topLeftCell="A55" workbookViewId="0">
      <selection activeCell="C70" sqref="C70"/>
    </sheetView>
  </sheetViews>
  <sheetFormatPr defaultColWidth="35.42578125" defaultRowHeight="12.75" x14ac:dyDescent="0.2"/>
  <cols>
    <col min="1" max="1" width="41.7109375" style="298" customWidth="1"/>
    <col min="2" max="2" width="51.28515625" style="298" customWidth="1"/>
    <col min="3" max="16384" width="35.42578125" style="298"/>
  </cols>
  <sheetData>
    <row r="1" spans="1:2" x14ac:dyDescent="0.2">
      <c r="A1" s="298" t="s">
        <v>533</v>
      </c>
      <c r="B1" s="298" t="s">
        <v>534</v>
      </c>
    </row>
    <row r="2" spans="1:2" x14ac:dyDescent="0.2">
      <c r="A2" s="298" t="s">
        <v>318</v>
      </c>
      <c r="B2" s="298" t="s">
        <v>535</v>
      </c>
    </row>
    <row r="3" spans="1:2" x14ac:dyDescent="0.2">
      <c r="A3" s="298" t="s">
        <v>318</v>
      </c>
      <c r="B3" s="298" t="s">
        <v>536</v>
      </c>
    </row>
    <row r="4" spans="1:2" x14ac:dyDescent="0.2">
      <c r="A4" s="298" t="s">
        <v>286</v>
      </c>
      <c r="B4" s="298" t="s">
        <v>287</v>
      </c>
    </row>
    <row r="5" spans="1:2" ht="38.25" x14ac:dyDescent="0.2">
      <c r="A5" s="298" t="s">
        <v>286</v>
      </c>
      <c r="B5" s="298" t="s">
        <v>537</v>
      </c>
    </row>
    <row r="6" spans="1:2" ht="25.5" x14ac:dyDescent="0.2">
      <c r="A6" s="298" t="s">
        <v>286</v>
      </c>
      <c r="B6" s="298" t="s">
        <v>538</v>
      </c>
    </row>
    <row r="7" spans="1:2" ht="25.5" x14ac:dyDescent="0.2">
      <c r="A7" s="298" t="s">
        <v>286</v>
      </c>
      <c r="B7" s="298" t="s">
        <v>539</v>
      </c>
    </row>
    <row r="8" spans="1:2" x14ac:dyDescent="0.2">
      <c r="A8" s="298" t="s">
        <v>320</v>
      </c>
      <c r="B8" s="298" t="s">
        <v>540</v>
      </c>
    </row>
    <row r="9" spans="1:2" ht="25.5" x14ac:dyDescent="0.2">
      <c r="A9" s="298" t="s">
        <v>541</v>
      </c>
      <c r="B9" s="298" t="s">
        <v>542</v>
      </c>
    </row>
    <row r="10" spans="1:2" x14ac:dyDescent="0.2">
      <c r="A10" s="298" t="s">
        <v>543</v>
      </c>
      <c r="B10" s="298" t="s">
        <v>544</v>
      </c>
    </row>
    <row r="11" spans="1:2" x14ac:dyDescent="0.2">
      <c r="A11" s="298" t="s">
        <v>545</v>
      </c>
      <c r="B11" s="298" t="s">
        <v>546</v>
      </c>
    </row>
    <row r="12" spans="1:2" ht="38.25" x14ac:dyDescent="0.2">
      <c r="A12" s="298" t="s">
        <v>308</v>
      </c>
      <c r="B12" s="298" t="s">
        <v>547</v>
      </c>
    </row>
    <row r="13" spans="1:2" ht="38.25" x14ac:dyDescent="0.2">
      <c r="A13" s="298" t="s">
        <v>308</v>
      </c>
      <c r="B13" s="298" t="s">
        <v>390</v>
      </c>
    </row>
    <row r="14" spans="1:2" ht="25.5" x14ac:dyDescent="0.2">
      <c r="A14" s="298" t="s">
        <v>308</v>
      </c>
      <c r="B14" s="298" t="s">
        <v>548</v>
      </c>
    </row>
    <row r="15" spans="1:2" ht="25.5" x14ac:dyDescent="0.2">
      <c r="A15" s="298" t="s">
        <v>308</v>
      </c>
      <c r="B15" s="298" t="s">
        <v>549</v>
      </c>
    </row>
    <row r="16" spans="1:2" ht="25.5" x14ac:dyDescent="0.2">
      <c r="A16" s="298" t="s">
        <v>308</v>
      </c>
      <c r="B16" s="298" t="s">
        <v>550</v>
      </c>
    </row>
    <row r="17" spans="1:2" x14ac:dyDescent="0.2">
      <c r="A17" s="298" t="s">
        <v>308</v>
      </c>
      <c r="B17" s="298" t="s">
        <v>551</v>
      </c>
    </row>
    <row r="18" spans="1:2" ht="38.25" x14ac:dyDescent="0.2">
      <c r="A18" s="298" t="s">
        <v>308</v>
      </c>
      <c r="B18" s="298" t="s">
        <v>552</v>
      </c>
    </row>
    <row r="19" spans="1:2" ht="25.5" x14ac:dyDescent="0.2">
      <c r="A19" s="298" t="s">
        <v>308</v>
      </c>
      <c r="B19" s="298" t="s">
        <v>553</v>
      </c>
    </row>
    <row r="20" spans="1:2" ht="25.5" x14ac:dyDescent="0.2">
      <c r="A20" s="298" t="s">
        <v>308</v>
      </c>
      <c r="B20" s="298" t="s">
        <v>554</v>
      </c>
    </row>
    <row r="21" spans="1:2" ht="51" x14ac:dyDescent="0.2">
      <c r="A21" s="298" t="s">
        <v>308</v>
      </c>
      <c r="B21" s="298" t="s">
        <v>555</v>
      </c>
    </row>
    <row r="22" spans="1:2" ht="25.5" x14ac:dyDescent="0.2">
      <c r="A22" s="298" t="s">
        <v>309</v>
      </c>
      <c r="B22" s="298" t="s">
        <v>391</v>
      </c>
    </row>
    <row r="23" spans="1:2" x14ac:dyDescent="0.2">
      <c r="A23" s="298" t="s">
        <v>294</v>
      </c>
      <c r="B23" s="298" t="s">
        <v>392</v>
      </c>
    </row>
    <row r="24" spans="1:2" x14ac:dyDescent="0.2">
      <c r="A24" s="298" t="s">
        <v>294</v>
      </c>
      <c r="B24" s="298" t="s">
        <v>556</v>
      </c>
    </row>
    <row r="25" spans="1:2" x14ac:dyDescent="0.2">
      <c r="A25" s="298" t="s">
        <v>294</v>
      </c>
      <c r="B25" s="298" t="s">
        <v>557</v>
      </c>
    </row>
    <row r="26" spans="1:2" x14ac:dyDescent="0.2">
      <c r="A26" s="298" t="s">
        <v>328</v>
      </c>
      <c r="B26" s="298" t="s">
        <v>558</v>
      </c>
    </row>
    <row r="27" spans="1:2" ht="25.5" x14ac:dyDescent="0.2">
      <c r="A27" s="298" t="s">
        <v>252</v>
      </c>
      <c r="B27" s="298" t="s">
        <v>559</v>
      </c>
    </row>
    <row r="28" spans="1:2" x14ac:dyDescent="0.2">
      <c r="A28" s="298" t="s">
        <v>252</v>
      </c>
      <c r="B28" s="298" t="s">
        <v>560</v>
      </c>
    </row>
    <row r="29" spans="1:2" ht="25.5" x14ac:dyDescent="0.2">
      <c r="A29" s="298" t="s">
        <v>252</v>
      </c>
      <c r="B29" s="298" t="s">
        <v>561</v>
      </c>
    </row>
    <row r="30" spans="1:2" x14ac:dyDescent="0.2">
      <c r="A30" s="298" t="s">
        <v>252</v>
      </c>
      <c r="B30" s="298" t="s">
        <v>562</v>
      </c>
    </row>
    <row r="31" spans="1:2" x14ac:dyDescent="0.2">
      <c r="A31" s="298" t="s">
        <v>252</v>
      </c>
      <c r="B31" s="298" t="s">
        <v>563</v>
      </c>
    </row>
    <row r="32" spans="1:2" x14ac:dyDescent="0.2">
      <c r="A32" s="298" t="s">
        <v>252</v>
      </c>
      <c r="B32" s="298" t="s">
        <v>564</v>
      </c>
    </row>
    <row r="33" spans="1:2" ht="51" x14ac:dyDescent="0.2">
      <c r="A33" s="298" t="s">
        <v>252</v>
      </c>
      <c r="B33" s="298" t="s">
        <v>565</v>
      </c>
    </row>
    <row r="34" spans="1:2" x14ac:dyDescent="0.2">
      <c r="A34" s="298" t="s">
        <v>252</v>
      </c>
      <c r="B34" s="298" t="s">
        <v>566</v>
      </c>
    </row>
    <row r="35" spans="1:2" x14ac:dyDescent="0.2">
      <c r="A35" s="298" t="s">
        <v>252</v>
      </c>
      <c r="B35" s="298" t="s">
        <v>567</v>
      </c>
    </row>
    <row r="36" spans="1:2" ht="25.5" x14ac:dyDescent="0.2">
      <c r="A36" s="298" t="s">
        <v>252</v>
      </c>
      <c r="B36" s="298" t="s">
        <v>568</v>
      </c>
    </row>
    <row r="37" spans="1:2" ht="25.5" x14ac:dyDescent="0.2">
      <c r="A37" s="298" t="s">
        <v>252</v>
      </c>
      <c r="B37" s="298" t="s">
        <v>569</v>
      </c>
    </row>
    <row r="38" spans="1:2" x14ac:dyDescent="0.2">
      <c r="A38" s="298" t="s">
        <v>252</v>
      </c>
      <c r="B38" s="298" t="s">
        <v>570</v>
      </c>
    </row>
    <row r="39" spans="1:2" ht="38.25" x14ac:dyDescent="0.2">
      <c r="A39" s="298" t="s">
        <v>252</v>
      </c>
      <c r="B39" s="298" t="s">
        <v>571</v>
      </c>
    </row>
    <row r="40" spans="1:2" x14ac:dyDescent="0.2">
      <c r="A40" s="298" t="s">
        <v>252</v>
      </c>
      <c r="B40" s="298" t="s">
        <v>572</v>
      </c>
    </row>
    <row r="41" spans="1:2" ht="25.5" x14ac:dyDescent="0.2">
      <c r="A41" s="298" t="s">
        <v>252</v>
      </c>
      <c r="B41" s="298" t="s">
        <v>573</v>
      </c>
    </row>
    <row r="42" spans="1:2" ht="25.5" x14ac:dyDescent="0.2">
      <c r="A42" s="298" t="s">
        <v>252</v>
      </c>
      <c r="B42" s="298" t="s">
        <v>574</v>
      </c>
    </row>
    <row r="43" spans="1:2" ht="25.5" x14ac:dyDescent="0.2">
      <c r="A43" s="298" t="s">
        <v>252</v>
      </c>
      <c r="B43" s="298" t="s">
        <v>575</v>
      </c>
    </row>
    <row r="44" spans="1:2" ht="25.5" x14ac:dyDescent="0.2">
      <c r="A44" s="298" t="s">
        <v>252</v>
      </c>
      <c r="B44" s="298" t="s">
        <v>576</v>
      </c>
    </row>
    <row r="45" spans="1:2" ht="25.5" x14ac:dyDescent="0.2">
      <c r="A45" s="298" t="s">
        <v>252</v>
      </c>
      <c r="B45" s="298" t="s">
        <v>577</v>
      </c>
    </row>
    <row r="46" spans="1:2" ht="25.5" x14ac:dyDescent="0.2">
      <c r="A46" s="298" t="s">
        <v>252</v>
      </c>
      <c r="B46" s="298" t="s">
        <v>578</v>
      </c>
    </row>
    <row r="47" spans="1:2" ht="25.5" x14ac:dyDescent="0.2">
      <c r="A47" s="298" t="s">
        <v>252</v>
      </c>
      <c r="B47" s="298" t="s">
        <v>579</v>
      </c>
    </row>
    <row r="48" spans="1:2" x14ac:dyDescent="0.2">
      <c r="A48" s="298" t="s">
        <v>580</v>
      </c>
      <c r="B48" s="298" t="s">
        <v>581</v>
      </c>
    </row>
    <row r="49" spans="1:2" x14ac:dyDescent="0.2">
      <c r="A49" s="298" t="s">
        <v>582</v>
      </c>
      <c r="B49" s="298" t="s">
        <v>583</v>
      </c>
    </row>
    <row r="50" spans="1:2" x14ac:dyDescent="0.2">
      <c r="A50" s="298" t="s">
        <v>582</v>
      </c>
      <c r="B50" s="298" t="s">
        <v>584</v>
      </c>
    </row>
    <row r="51" spans="1:2" x14ac:dyDescent="0.2">
      <c r="A51" s="298" t="s">
        <v>254</v>
      </c>
      <c r="B51" s="298" t="s">
        <v>393</v>
      </c>
    </row>
    <row r="52" spans="1:2" ht="25.5" x14ac:dyDescent="0.2">
      <c r="A52" s="298" t="s">
        <v>254</v>
      </c>
      <c r="B52" s="298" t="s">
        <v>394</v>
      </c>
    </row>
    <row r="53" spans="1:2" x14ac:dyDescent="0.2">
      <c r="A53" s="298" t="s">
        <v>254</v>
      </c>
      <c r="B53" s="298" t="s">
        <v>585</v>
      </c>
    </row>
    <row r="54" spans="1:2" ht="25.5" x14ac:dyDescent="0.2">
      <c r="A54" s="298" t="s">
        <v>254</v>
      </c>
      <c r="B54" s="298" t="s">
        <v>586</v>
      </c>
    </row>
    <row r="55" spans="1:2" x14ac:dyDescent="0.2">
      <c r="A55" s="298" t="s">
        <v>254</v>
      </c>
      <c r="B55" s="298" t="s">
        <v>587</v>
      </c>
    </row>
    <row r="56" spans="1:2" x14ac:dyDescent="0.2">
      <c r="A56" s="298" t="s">
        <v>254</v>
      </c>
      <c r="B56" s="298" t="s">
        <v>588</v>
      </c>
    </row>
    <row r="57" spans="1:2" ht="25.5" x14ac:dyDescent="0.2">
      <c r="A57" s="298" t="s">
        <v>254</v>
      </c>
      <c r="B57" s="298" t="s">
        <v>589</v>
      </c>
    </row>
    <row r="58" spans="1:2" ht="25.5" x14ac:dyDescent="0.2">
      <c r="A58" s="298" t="s">
        <v>254</v>
      </c>
      <c r="B58" s="298" t="s">
        <v>590</v>
      </c>
    </row>
    <row r="59" spans="1:2" x14ac:dyDescent="0.2">
      <c r="A59" s="298" t="s">
        <v>254</v>
      </c>
      <c r="B59" s="298" t="s">
        <v>591</v>
      </c>
    </row>
    <row r="60" spans="1:2" x14ac:dyDescent="0.2">
      <c r="A60" s="298" t="s">
        <v>254</v>
      </c>
      <c r="B60" s="298" t="s">
        <v>592</v>
      </c>
    </row>
    <row r="61" spans="1:2" x14ac:dyDescent="0.2">
      <c r="A61" s="298" t="s">
        <v>254</v>
      </c>
      <c r="B61" s="298" t="s">
        <v>593</v>
      </c>
    </row>
    <row r="62" spans="1:2" x14ac:dyDescent="0.2">
      <c r="A62" s="298" t="s">
        <v>254</v>
      </c>
      <c r="B62" s="298" t="s">
        <v>594</v>
      </c>
    </row>
    <row r="63" spans="1:2" x14ac:dyDescent="0.2">
      <c r="A63" s="298" t="s">
        <v>254</v>
      </c>
      <c r="B63" s="298" t="s">
        <v>595</v>
      </c>
    </row>
    <row r="64" spans="1:2" x14ac:dyDescent="0.2">
      <c r="A64" s="298" t="s">
        <v>254</v>
      </c>
      <c r="B64" s="298" t="s">
        <v>452</v>
      </c>
    </row>
    <row r="65" spans="1:2" x14ac:dyDescent="0.2">
      <c r="A65" s="298" t="s">
        <v>254</v>
      </c>
      <c r="B65" s="298" t="s">
        <v>596</v>
      </c>
    </row>
    <row r="66" spans="1:2" ht="25.5" x14ac:dyDescent="0.2">
      <c r="A66" s="298" t="s">
        <v>254</v>
      </c>
      <c r="B66" s="298" t="s">
        <v>597</v>
      </c>
    </row>
    <row r="67" spans="1:2" ht="25.5" x14ac:dyDescent="0.2">
      <c r="A67" s="298" t="s">
        <v>254</v>
      </c>
      <c r="B67" s="298" t="s">
        <v>598</v>
      </c>
    </row>
    <row r="68" spans="1:2" x14ac:dyDescent="0.2">
      <c r="A68" s="298" t="s">
        <v>259</v>
      </c>
      <c r="B68" s="298" t="s">
        <v>395</v>
      </c>
    </row>
    <row r="69" spans="1:2" x14ac:dyDescent="0.2">
      <c r="A69" s="298" t="s">
        <v>259</v>
      </c>
      <c r="B69" s="298" t="s">
        <v>599</v>
      </c>
    </row>
    <row r="70" spans="1:2" x14ac:dyDescent="0.2">
      <c r="A70" s="298" t="s">
        <v>259</v>
      </c>
      <c r="B70" s="298" t="s">
        <v>600</v>
      </c>
    </row>
    <row r="71" spans="1:2" ht="25.5" x14ac:dyDescent="0.2">
      <c r="A71" s="298" t="s">
        <v>259</v>
      </c>
      <c r="B71" s="298" t="s">
        <v>601</v>
      </c>
    </row>
    <row r="72" spans="1:2" x14ac:dyDescent="0.2">
      <c r="A72" s="298" t="s">
        <v>259</v>
      </c>
      <c r="B72" s="298" t="s">
        <v>396</v>
      </c>
    </row>
    <row r="73" spans="1:2" ht="25.5" x14ac:dyDescent="0.2">
      <c r="A73" s="298" t="s">
        <v>259</v>
      </c>
      <c r="B73" s="298" t="s">
        <v>602</v>
      </c>
    </row>
    <row r="74" spans="1:2" x14ac:dyDescent="0.2">
      <c r="A74" s="298" t="s">
        <v>259</v>
      </c>
      <c r="B74" s="298" t="s">
        <v>603</v>
      </c>
    </row>
    <row r="75" spans="1:2" x14ac:dyDescent="0.2">
      <c r="A75" s="298" t="s">
        <v>259</v>
      </c>
      <c r="B75" s="298" t="s">
        <v>604</v>
      </c>
    </row>
    <row r="76" spans="1:2" ht="25.5" x14ac:dyDescent="0.2">
      <c r="A76" s="298" t="s">
        <v>259</v>
      </c>
      <c r="B76" s="298" t="s">
        <v>397</v>
      </c>
    </row>
    <row r="77" spans="1:2" ht="25.5" x14ac:dyDescent="0.2">
      <c r="A77" s="298" t="s">
        <v>259</v>
      </c>
      <c r="B77" s="298" t="s">
        <v>605</v>
      </c>
    </row>
    <row r="78" spans="1:2" ht="25.5" x14ac:dyDescent="0.2">
      <c r="A78" s="298" t="s">
        <v>259</v>
      </c>
      <c r="B78" s="298" t="s">
        <v>398</v>
      </c>
    </row>
    <row r="79" spans="1:2" x14ac:dyDescent="0.2">
      <c r="A79" s="298" t="s">
        <v>259</v>
      </c>
      <c r="B79" s="298" t="s">
        <v>606</v>
      </c>
    </row>
    <row r="80" spans="1:2" x14ac:dyDescent="0.2">
      <c r="A80" s="298" t="s">
        <v>259</v>
      </c>
      <c r="B80" s="298" t="s">
        <v>607</v>
      </c>
    </row>
    <row r="81" spans="1:2" x14ac:dyDescent="0.2">
      <c r="A81" s="298" t="s">
        <v>259</v>
      </c>
      <c r="B81" s="298" t="s">
        <v>608</v>
      </c>
    </row>
    <row r="82" spans="1:2" x14ac:dyDescent="0.2">
      <c r="A82" s="298" t="s">
        <v>259</v>
      </c>
      <c r="B82" s="298" t="s">
        <v>609</v>
      </c>
    </row>
    <row r="83" spans="1:2" x14ac:dyDescent="0.2">
      <c r="A83" s="298" t="s">
        <v>259</v>
      </c>
      <c r="B83" s="298" t="s">
        <v>610</v>
      </c>
    </row>
    <row r="84" spans="1:2" ht="25.5" x14ac:dyDescent="0.2">
      <c r="A84" s="298" t="s">
        <v>259</v>
      </c>
      <c r="B84" s="298" t="s">
        <v>359</v>
      </c>
    </row>
    <row r="85" spans="1:2" ht="25.5" x14ac:dyDescent="0.2">
      <c r="A85" s="298" t="s">
        <v>259</v>
      </c>
      <c r="B85" s="298" t="s">
        <v>346</v>
      </c>
    </row>
    <row r="86" spans="1:2" x14ac:dyDescent="0.2">
      <c r="A86" s="298" t="s">
        <v>259</v>
      </c>
      <c r="B86" s="298" t="s">
        <v>358</v>
      </c>
    </row>
    <row r="87" spans="1:2" x14ac:dyDescent="0.2">
      <c r="A87" s="298" t="s">
        <v>259</v>
      </c>
      <c r="B87" s="298" t="s">
        <v>611</v>
      </c>
    </row>
    <row r="88" spans="1:2" ht="25.5" x14ac:dyDescent="0.2">
      <c r="A88" s="298" t="s">
        <v>259</v>
      </c>
      <c r="B88" s="298" t="s">
        <v>365</v>
      </c>
    </row>
    <row r="89" spans="1:2" ht="25.5" x14ac:dyDescent="0.2">
      <c r="A89" s="298" t="s">
        <v>259</v>
      </c>
      <c r="B89" s="298" t="s">
        <v>355</v>
      </c>
    </row>
    <row r="90" spans="1:2" x14ac:dyDescent="0.2">
      <c r="A90" s="298" t="s">
        <v>259</v>
      </c>
      <c r="B90" s="298" t="s">
        <v>612</v>
      </c>
    </row>
    <row r="91" spans="1:2" ht="25.5" x14ac:dyDescent="0.2">
      <c r="A91" s="298" t="s">
        <v>259</v>
      </c>
      <c r="B91" s="298" t="s">
        <v>613</v>
      </c>
    </row>
    <row r="92" spans="1:2" x14ac:dyDescent="0.2">
      <c r="A92" s="298" t="s">
        <v>259</v>
      </c>
      <c r="B92" s="298" t="s">
        <v>614</v>
      </c>
    </row>
    <row r="93" spans="1:2" x14ac:dyDescent="0.2">
      <c r="A93" s="298" t="s">
        <v>259</v>
      </c>
      <c r="B93" s="298" t="s">
        <v>615</v>
      </c>
    </row>
    <row r="94" spans="1:2" x14ac:dyDescent="0.2">
      <c r="A94" s="298" t="s">
        <v>259</v>
      </c>
      <c r="B94" s="298" t="s">
        <v>616</v>
      </c>
    </row>
    <row r="95" spans="1:2" x14ac:dyDescent="0.2">
      <c r="A95" s="298" t="s">
        <v>259</v>
      </c>
      <c r="B95" s="298" t="s">
        <v>617</v>
      </c>
    </row>
    <row r="96" spans="1:2" x14ac:dyDescent="0.2">
      <c r="A96" s="298" t="s">
        <v>259</v>
      </c>
      <c r="B96" s="298" t="s">
        <v>618</v>
      </c>
    </row>
    <row r="97" spans="1:2" ht="25.5" x14ac:dyDescent="0.2">
      <c r="A97" s="298" t="s">
        <v>259</v>
      </c>
      <c r="B97" s="298" t="s">
        <v>619</v>
      </c>
    </row>
    <row r="98" spans="1:2" ht="25.5" x14ac:dyDescent="0.2">
      <c r="A98" s="298" t="s">
        <v>259</v>
      </c>
      <c r="B98" s="298" t="s">
        <v>620</v>
      </c>
    </row>
    <row r="99" spans="1:2" x14ac:dyDescent="0.2">
      <c r="A99" s="298" t="s">
        <v>259</v>
      </c>
      <c r="B99" s="298" t="s">
        <v>621</v>
      </c>
    </row>
    <row r="100" spans="1:2" x14ac:dyDescent="0.2">
      <c r="A100" s="298" t="s">
        <v>259</v>
      </c>
      <c r="B100" s="298" t="s">
        <v>622</v>
      </c>
    </row>
    <row r="101" spans="1:2" x14ac:dyDescent="0.2">
      <c r="A101" s="298" t="s">
        <v>259</v>
      </c>
      <c r="B101" s="298" t="s">
        <v>623</v>
      </c>
    </row>
    <row r="102" spans="1:2" ht="25.5" x14ac:dyDescent="0.2">
      <c r="A102" s="298" t="s">
        <v>259</v>
      </c>
      <c r="B102" s="298" t="s">
        <v>624</v>
      </c>
    </row>
    <row r="103" spans="1:2" ht="25.5" x14ac:dyDescent="0.2">
      <c r="A103" s="298" t="s">
        <v>259</v>
      </c>
      <c r="B103" s="298" t="s">
        <v>625</v>
      </c>
    </row>
    <row r="104" spans="1:2" x14ac:dyDescent="0.2">
      <c r="A104" s="298" t="s">
        <v>259</v>
      </c>
      <c r="B104" s="298" t="s">
        <v>626</v>
      </c>
    </row>
    <row r="105" spans="1:2" ht="25.5" x14ac:dyDescent="0.2">
      <c r="A105" s="298" t="s">
        <v>259</v>
      </c>
      <c r="B105" s="298" t="s">
        <v>627</v>
      </c>
    </row>
    <row r="106" spans="1:2" ht="25.5" x14ac:dyDescent="0.2">
      <c r="A106" s="298" t="s">
        <v>259</v>
      </c>
      <c r="B106" s="298" t="s">
        <v>628</v>
      </c>
    </row>
    <row r="107" spans="1:2" x14ac:dyDescent="0.2">
      <c r="A107" s="298" t="s">
        <v>259</v>
      </c>
      <c r="B107" s="298" t="s">
        <v>629</v>
      </c>
    </row>
    <row r="108" spans="1:2" ht="25.5" x14ac:dyDescent="0.2">
      <c r="A108" s="298" t="s">
        <v>259</v>
      </c>
      <c r="B108" s="298" t="s">
        <v>630</v>
      </c>
    </row>
    <row r="109" spans="1:2" ht="25.5" x14ac:dyDescent="0.2">
      <c r="A109" s="298" t="s">
        <v>259</v>
      </c>
      <c r="B109" s="298" t="s">
        <v>631</v>
      </c>
    </row>
    <row r="110" spans="1:2" ht="25.5" x14ac:dyDescent="0.2">
      <c r="A110" s="298" t="s">
        <v>259</v>
      </c>
      <c r="B110" s="298" t="s">
        <v>632</v>
      </c>
    </row>
    <row r="111" spans="1:2" ht="25.5" x14ac:dyDescent="0.2">
      <c r="A111" s="298" t="s">
        <v>259</v>
      </c>
      <c r="B111" s="298" t="s">
        <v>633</v>
      </c>
    </row>
    <row r="112" spans="1:2" ht="25.5" x14ac:dyDescent="0.2">
      <c r="A112" s="298" t="s">
        <v>259</v>
      </c>
      <c r="B112" s="298" t="s">
        <v>634</v>
      </c>
    </row>
    <row r="113" spans="1:2" ht="25.5" x14ac:dyDescent="0.2">
      <c r="A113" s="298" t="s">
        <v>259</v>
      </c>
      <c r="B113" s="298" t="s">
        <v>635</v>
      </c>
    </row>
    <row r="114" spans="1:2" ht="25.5" x14ac:dyDescent="0.2">
      <c r="A114" s="298" t="s">
        <v>259</v>
      </c>
      <c r="B114" s="298" t="s">
        <v>636</v>
      </c>
    </row>
    <row r="115" spans="1:2" ht="25.5" x14ac:dyDescent="0.2">
      <c r="A115" s="298" t="s">
        <v>259</v>
      </c>
      <c r="B115" s="298" t="s">
        <v>637</v>
      </c>
    </row>
    <row r="116" spans="1:2" ht="38.25" x14ac:dyDescent="0.2">
      <c r="A116" s="298" t="s">
        <v>259</v>
      </c>
      <c r="B116" s="298" t="s">
        <v>638</v>
      </c>
    </row>
    <row r="117" spans="1:2" x14ac:dyDescent="0.2">
      <c r="A117" s="298" t="s">
        <v>259</v>
      </c>
      <c r="B117" s="298" t="s">
        <v>639</v>
      </c>
    </row>
    <row r="118" spans="1:2" ht="25.5" x14ac:dyDescent="0.2">
      <c r="A118" s="298" t="s">
        <v>259</v>
      </c>
      <c r="B118" s="298" t="s">
        <v>640</v>
      </c>
    </row>
    <row r="119" spans="1:2" ht="25.5" x14ac:dyDescent="0.2">
      <c r="A119" s="298" t="s">
        <v>259</v>
      </c>
      <c r="B119" s="298" t="s">
        <v>641</v>
      </c>
    </row>
    <row r="120" spans="1:2" ht="25.5" x14ac:dyDescent="0.2">
      <c r="A120" s="298" t="s">
        <v>259</v>
      </c>
      <c r="B120" s="298" t="s">
        <v>642</v>
      </c>
    </row>
    <row r="121" spans="1:2" ht="38.25" x14ac:dyDescent="0.2">
      <c r="A121" s="298" t="s">
        <v>259</v>
      </c>
      <c r="B121" s="298" t="s">
        <v>643</v>
      </c>
    </row>
    <row r="122" spans="1:2" ht="38.25" x14ac:dyDescent="0.2">
      <c r="A122" s="298" t="s">
        <v>259</v>
      </c>
      <c r="B122" s="298" t="s">
        <v>644</v>
      </c>
    </row>
    <row r="123" spans="1:2" ht="25.5" x14ac:dyDescent="0.2">
      <c r="A123" s="298" t="s">
        <v>259</v>
      </c>
      <c r="B123" s="298" t="s">
        <v>645</v>
      </c>
    </row>
    <row r="124" spans="1:2" ht="25.5" x14ac:dyDescent="0.2">
      <c r="A124" s="298" t="s">
        <v>259</v>
      </c>
      <c r="B124" s="298" t="s">
        <v>646</v>
      </c>
    </row>
    <row r="125" spans="1:2" ht="25.5" x14ac:dyDescent="0.2">
      <c r="A125" s="298" t="s">
        <v>259</v>
      </c>
      <c r="B125" s="298" t="s">
        <v>647</v>
      </c>
    </row>
    <row r="126" spans="1:2" x14ac:dyDescent="0.2">
      <c r="A126" s="298" t="s">
        <v>259</v>
      </c>
      <c r="B126" s="298" t="s">
        <v>648</v>
      </c>
    </row>
    <row r="127" spans="1:2" x14ac:dyDescent="0.2">
      <c r="A127" s="298" t="s">
        <v>259</v>
      </c>
      <c r="B127" s="298" t="s">
        <v>649</v>
      </c>
    </row>
    <row r="128" spans="1:2" x14ac:dyDescent="0.2">
      <c r="A128" s="298" t="s">
        <v>259</v>
      </c>
      <c r="B128" s="298" t="s">
        <v>650</v>
      </c>
    </row>
    <row r="129" spans="1:2" ht="38.25" x14ac:dyDescent="0.2">
      <c r="A129" s="298" t="s">
        <v>279</v>
      </c>
      <c r="B129" s="298" t="s">
        <v>651</v>
      </c>
    </row>
    <row r="130" spans="1:2" ht="25.5" x14ac:dyDescent="0.2">
      <c r="A130" s="298" t="s">
        <v>279</v>
      </c>
      <c r="B130" s="298" t="s">
        <v>652</v>
      </c>
    </row>
    <row r="131" spans="1:2" ht="25.5" x14ac:dyDescent="0.2">
      <c r="A131" s="298" t="s">
        <v>279</v>
      </c>
      <c r="B131" s="298" t="s">
        <v>653</v>
      </c>
    </row>
    <row r="132" spans="1:2" ht="38.25" x14ac:dyDescent="0.2">
      <c r="A132" s="298" t="s">
        <v>279</v>
      </c>
      <c r="B132" s="298" t="s">
        <v>654</v>
      </c>
    </row>
    <row r="133" spans="1:2" x14ac:dyDescent="0.2">
      <c r="A133" s="298" t="s">
        <v>279</v>
      </c>
      <c r="B133" s="298" t="s">
        <v>655</v>
      </c>
    </row>
    <row r="134" spans="1:2" ht="25.5" x14ac:dyDescent="0.2">
      <c r="A134" s="298" t="s">
        <v>279</v>
      </c>
      <c r="B134" s="298" t="s">
        <v>282</v>
      </c>
    </row>
    <row r="135" spans="1:2" x14ac:dyDescent="0.2">
      <c r="A135" s="298" t="s">
        <v>279</v>
      </c>
      <c r="B135" s="298" t="s">
        <v>656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Categorii Cheltuieli</vt:lpstr>
      <vt:lpstr>Venituri si cheltuieli</vt:lpstr>
      <vt:lpstr>Amortizare</vt:lpstr>
      <vt:lpstr>Export SMIS</vt:lpstr>
      <vt:lpstr>Buget Sintetic</vt:lpstr>
      <vt:lpstr>Foaie1</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doru.badila</cp:lastModifiedBy>
  <cp:lastPrinted>2023-07-10T10:08:59Z</cp:lastPrinted>
  <dcterms:created xsi:type="dcterms:W3CDTF">2015-08-05T10:46:20Z</dcterms:created>
  <dcterms:modified xsi:type="dcterms:W3CDTF">2023-07-13T12:41:24Z</dcterms:modified>
</cp:coreProperties>
</file>